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L1\TRCollec\A) Finance Director\G) Committees\Capital Funding Committee\"/>
    </mc:Choice>
  </mc:AlternateContent>
  <xr:revisionPtr revIDLastSave="0" documentId="8_{2D966FC6-39EA-491F-8B7D-B4F3BF521312}" xr6:coauthVersionLast="37" xr6:coauthVersionMax="37" xr10:uidLastSave="{00000000-0000-0000-0000-000000000000}"/>
  <bookViews>
    <workbookView xWindow="630" yWindow="555" windowWidth="27495" windowHeight="11445" xr2:uid="{00000000-000D-0000-FFFF-FFFF00000000}"/>
  </bookViews>
  <sheets>
    <sheet name="Debt Obligations" sheetId="1" r:id="rId1"/>
    <sheet name="Land Only" sheetId="2" r:id="rId2"/>
  </sheets>
  <calcPr calcId="179021"/>
</workbook>
</file>

<file path=xl/calcChain.xml><?xml version="1.0" encoding="utf-8"?>
<calcChain xmlns="http://schemas.openxmlformats.org/spreadsheetml/2006/main">
  <c r="AZ49" i="2" l="1"/>
  <c r="AY49" i="2"/>
  <c r="AX49" i="2"/>
  <c r="AW49" i="2"/>
  <c r="AW51" i="2" s="1"/>
  <c r="AV49" i="2"/>
  <c r="AV51" i="2" s="1"/>
  <c r="AU49" i="2"/>
  <c r="AT49" i="2"/>
  <c r="AT51" i="2" s="1"/>
  <c r="AS49" i="2"/>
  <c r="AS51" i="2" s="1"/>
  <c r="AR49" i="2"/>
  <c r="AQ49" i="2"/>
  <c r="AP49" i="2"/>
  <c r="AO49" i="2"/>
  <c r="AO51" i="2" s="1"/>
  <c r="AO55" i="2" s="1"/>
  <c r="AN49" i="2"/>
  <c r="AN51" i="2" s="1"/>
  <c r="AN55" i="2" s="1"/>
  <c r="AM49" i="2"/>
  <c r="AL49" i="2"/>
  <c r="AL51" i="2" s="1"/>
  <c r="AL55" i="2" s="1"/>
  <c r="AK49" i="2"/>
  <c r="AJ49" i="2"/>
  <c r="AI49" i="2"/>
  <c r="AH49" i="2"/>
  <c r="AG49" i="2"/>
  <c r="AG51" i="2" s="1"/>
  <c r="AG55" i="2" s="1"/>
  <c r="AF49" i="2"/>
  <c r="AF51" i="2" s="1"/>
  <c r="AF55" i="2" s="1"/>
  <c r="AE49" i="2"/>
  <c r="AD49" i="2"/>
  <c r="AD51" i="2" s="1"/>
  <c r="AD55" i="2" s="1"/>
  <c r="AC49" i="2"/>
  <c r="AB49" i="2"/>
  <c r="AA49" i="2"/>
  <c r="Z49" i="2"/>
  <c r="Y49" i="2"/>
  <c r="Y51" i="2" s="1"/>
  <c r="Y55" i="2" s="1"/>
  <c r="X49" i="2"/>
  <c r="X51" i="2" s="1"/>
  <c r="X55" i="2" s="1"/>
  <c r="W49" i="2"/>
  <c r="V49" i="2"/>
  <c r="V51" i="2" s="1"/>
  <c r="V55" i="2" s="1"/>
  <c r="AZ39" i="2"/>
  <c r="AY39" i="2"/>
  <c r="AY51" i="2" s="1"/>
  <c r="AX39" i="2"/>
  <c r="AW39" i="2"/>
  <c r="AV39" i="2"/>
  <c r="AU39" i="2"/>
  <c r="AU51" i="2" s="1"/>
  <c r="AT39" i="2"/>
  <c r="AS39" i="2"/>
  <c r="AR39" i="2"/>
  <c r="AQ39" i="2"/>
  <c r="AQ51" i="2" s="1"/>
  <c r="AP39" i="2"/>
  <c r="AO39" i="2"/>
  <c r="AN39" i="2"/>
  <c r="AM39" i="2"/>
  <c r="AM51" i="2" s="1"/>
  <c r="AM55" i="2" s="1"/>
  <c r="AL39" i="2"/>
  <c r="AK39" i="2"/>
  <c r="AK51" i="2" s="1"/>
  <c r="AK55" i="2" s="1"/>
  <c r="AJ39" i="2"/>
  <c r="AI39" i="2"/>
  <c r="AI51" i="2" s="1"/>
  <c r="AI55" i="2" s="1"/>
  <c r="AH39" i="2"/>
  <c r="AG39" i="2"/>
  <c r="AF39" i="2"/>
  <c r="AE39" i="2"/>
  <c r="AE51" i="2" s="1"/>
  <c r="AE55" i="2" s="1"/>
  <c r="AD39" i="2"/>
  <c r="AC39" i="2"/>
  <c r="AC51" i="2" s="1"/>
  <c r="AC55" i="2" s="1"/>
  <c r="AB39" i="2"/>
  <c r="AA39" i="2"/>
  <c r="AA51" i="2" s="1"/>
  <c r="AA55" i="2" s="1"/>
  <c r="Z39" i="2"/>
  <c r="Y39" i="2"/>
  <c r="X39" i="2"/>
  <c r="W39" i="2"/>
  <c r="W51" i="2" s="1"/>
  <c r="W55" i="2" s="1"/>
  <c r="V39" i="2"/>
  <c r="AZ28" i="2"/>
  <c r="AY28" i="2"/>
  <c r="AX28" i="2"/>
  <c r="AW28" i="2"/>
  <c r="AV28" i="2"/>
  <c r="AU28" i="2"/>
  <c r="AT28" i="2"/>
  <c r="AS28" i="2"/>
  <c r="AR28" i="2"/>
  <c r="AQ28" i="2"/>
  <c r="AP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O28" i="2" s="1"/>
  <c r="AO54" i="2" s="1"/>
  <c r="AN25" i="2"/>
  <c r="AM25" i="2"/>
  <c r="AL25" i="2"/>
  <c r="AK25" i="2"/>
  <c r="AJ25" i="2"/>
  <c r="AI25" i="2"/>
  <c r="AI28" i="2" s="1"/>
  <c r="AI54" i="2" s="1"/>
  <c r="AH25" i="2"/>
  <c r="AG25" i="2"/>
  <c r="AG28" i="2" s="1"/>
  <c r="AG54" i="2" s="1"/>
  <c r="AF25" i="2"/>
  <c r="AE25" i="2"/>
  <c r="AD25" i="2"/>
  <c r="AC25" i="2"/>
  <c r="AB25" i="2"/>
  <c r="AA25" i="2"/>
  <c r="AA28" i="2" s="1"/>
  <c r="AA54" i="2" s="1"/>
  <c r="V25" i="2"/>
  <c r="J25" i="2"/>
  <c r="G25" i="2"/>
  <c r="BG23" i="2"/>
  <c r="BD23" i="2"/>
  <c r="BE23" i="2" s="1"/>
  <c r="I23" i="2"/>
  <c r="BG22" i="2"/>
  <c r="BD22" i="2"/>
  <c r="BE22" i="2" s="1"/>
  <c r="I22" i="2"/>
  <c r="BG21" i="2"/>
  <c r="BD21" i="2"/>
  <c r="BE21" i="2" s="1"/>
  <c r="I21" i="2"/>
  <c r="BG20" i="2"/>
  <c r="BD20" i="2"/>
  <c r="I20" i="2"/>
  <c r="C20" i="2"/>
  <c r="BE20" i="2" s="1"/>
  <c r="Y19" i="2"/>
  <c r="X19" i="2"/>
  <c r="W19" i="2"/>
  <c r="V19" i="2"/>
  <c r="U19" i="2"/>
  <c r="T19" i="2"/>
  <c r="T25" i="2" s="1"/>
  <c r="S19" i="2"/>
  <c r="S25" i="2" s="1"/>
  <c r="R19" i="2"/>
  <c r="R25" i="2" s="1"/>
  <c r="Q19" i="2"/>
  <c r="Q25" i="2" s="1"/>
  <c r="O19" i="2"/>
  <c r="O25" i="2" s="1"/>
  <c r="M19" i="2"/>
  <c r="M25" i="2" s="1"/>
  <c r="K19" i="2"/>
  <c r="K25" i="2" s="1"/>
  <c r="I19" i="2"/>
  <c r="H19" i="2"/>
  <c r="Z18" i="2"/>
  <c r="Z25" i="2" s="1"/>
  <c r="Y18" i="2"/>
  <c r="Y25" i="2" s="1"/>
  <c r="X18" i="2"/>
  <c r="W18" i="2"/>
  <c r="V18" i="2"/>
  <c r="U18" i="2"/>
  <c r="P18" i="2"/>
  <c r="P25" i="2" s="1"/>
  <c r="N18" i="2"/>
  <c r="N25" i="2" s="1"/>
  <c r="L18" i="2"/>
  <c r="L25" i="2" s="1"/>
  <c r="I18" i="2"/>
  <c r="H18" i="2"/>
  <c r="H25" i="2" s="1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T13" i="2"/>
  <c r="S13" i="2"/>
  <c r="R13" i="2"/>
  <c r="Q13" i="2"/>
  <c r="P13" i="2"/>
  <c r="O13" i="2"/>
  <c r="N13" i="2"/>
  <c r="M13" i="2"/>
  <c r="L13" i="2"/>
  <c r="K13" i="2"/>
  <c r="J13" i="2"/>
  <c r="G13" i="2"/>
  <c r="BG11" i="2"/>
  <c r="BD11" i="2"/>
  <c r="BE11" i="2" s="1"/>
  <c r="I11" i="2"/>
  <c r="BG10" i="2"/>
  <c r="BD10" i="2"/>
  <c r="BE10" i="2" s="1"/>
  <c r="I10" i="2"/>
  <c r="Z9" i="2"/>
  <c r="Z13" i="2" s="1"/>
  <c r="Y9" i="2"/>
  <c r="Y13" i="2" s="1"/>
  <c r="X9" i="2"/>
  <c r="X13" i="2" s="1"/>
  <c r="W9" i="2"/>
  <c r="W13" i="2" s="1"/>
  <c r="V9" i="2"/>
  <c r="V13" i="2" s="1"/>
  <c r="U9" i="2"/>
  <c r="H9" i="2"/>
  <c r="I9" i="2" s="1"/>
  <c r="K4" i="2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AJ99" i="1"/>
  <c r="AZ97" i="1"/>
  <c r="AZ99" i="1" s="1"/>
  <c r="AY97" i="1"/>
  <c r="AX97" i="1"/>
  <c r="AW97" i="1"/>
  <c r="AW99" i="1" s="1"/>
  <c r="AV97" i="1"/>
  <c r="AU97" i="1"/>
  <c r="AU99" i="1" s="1"/>
  <c r="AT97" i="1"/>
  <c r="AS97" i="1"/>
  <c r="AR97" i="1"/>
  <c r="AR99" i="1" s="1"/>
  <c r="AQ97" i="1"/>
  <c r="AP97" i="1"/>
  <c r="AO97" i="1"/>
  <c r="AO99" i="1" s="1"/>
  <c r="AN97" i="1"/>
  <c r="AM97" i="1"/>
  <c r="AM99" i="1" s="1"/>
  <c r="AL97" i="1"/>
  <c r="AK97" i="1"/>
  <c r="AJ97" i="1"/>
  <c r="AI97" i="1"/>
  <c r="AH97" i="1"/>
  <c r="AG97" i="1"/>
  <c r="AG99" i="1" s="1"/>
  <c r="AF97" i="1"/>
  <c r="AF99" i="1" s="1"/>
  <c r="AE97" i="1"/>
  <c r="AE99" i="1" s="1"/>
  <c r="AD97" i="1"/>
  <c r="AC97" i="1"/>
  <c r="AB97" i="1"/>
  <c r="AB99" i="1" s="1"/>
  <c r="AA97" i="1"/>
  <c r="Z97" i="1"/>
  <c r="Y97" i="1"/>
  <c r="Y99" i="1" s="1"/>
  <c r="X97" i="1"/>
  <c r="W97" i="1"/>
  <c r="W99" i="1" s="1"/>
  <c r="V97" i="1"/>
  <c r="AZ87" i="1"/>
  <c r="AY87" i="1"/>
  <c r="AX87" i="1"/>
  <c r="AX99" i="1" s="1"/>
  <c r="AW87" i="1"/>
  <c r="AV87" i="1"/>
  <c r="AV99" i="1" s="1"/>
  <c r="AU87" i="1"/>
  <c r="AT87" i="1"/>
  <c r="AT99" i="1" s="1"/>
  <c r="AS87" i="1"/>
  <c r="AR87" i="1"/>
  <c r="AQ87" i="1"/>
  <c r="AP87" i="1"/>
  <c r="AP99" i="1" s="1"/>
  <c r="AO87" i="1"/>
  <c r="AN87" i="1"/>
  <c r="AN99" i="1" s="1"/>
  <c r="AM87" i="1"/>
  <c r="AL87" i="1"/>
  <c r="AL99" i="1" s="1"/>
  <c r="AK87" i="1"/>
  <c r="AJ87" i="1"/>
  <c r="AI87" i="1"/>
  <c r="AH87" i="1"/>
  <c r="AH99" i="1" s="1"/>
  <c r="AG87" i="1"/>
  <c r="AF87" i="1"/>
  <c r="AE87" i="1"/>
  <c r="AD87" i="1"/>
  <c r="AD99" i="1" s="1"/>
  <c r="AC87" i="1"/>
  <c r="AB87" i="1"/>
  <c r="AA87" i="1"/>
  <c r="Z87" i="1"/>
  <c r="Z99" i="1" s="1"/>
  <c r="Y87" i="1"/>
  <c r="X87" i="1"/>
  <c r="X99" i="1" s="1"/>
  <c r="W87" i="1"/>
  <c r="V87" i="1"/>
  <c r="V99" i="1" s="1"/>
  <c r="BC70" i="1"/>
  <c r="BB70" i="1"/>
  <c r="BA70" i="1"/>
  <c r="AZ70" i="1"/>
  <c r="AY70" i="1"/>
  <c r="AY73" i="1" s="1"/>
  <c r="AY76" i="1" s="1"/>
  <c r="AX70" i="1"/>
  <c r="AW70" i="1"/>
  <c r="AV70" i="1"/>
  <c r="AU70" i="1"/>
  <c r="AT70" i="1"/>
  <c r="AS70" i="1"/>
  <c r="AR70" i="1"/>
  <c r="AQ70" i="1"/>
  <c r="AQ73" i="1" s="1"/>
  <c r="AQ76" i="1" s="1"/>
  <c r="AP70" i="1"/>
  <c r="AP73" i="1" s="1"/>
  <c r="AP76" i="1" s="1"/>
  <c r="AO70" i="1"/>
  <c r="AN70" i="1"/>
  <c r="AM70" i="1"/>
  <c r="AL70" i="1"/>
  <c r="AK70" i="1"/>
  <c r="AJ70" i="1"/>
  <c r="AJ73" i="1" s="1"/>
  <c r="AI70" i="1"/>
  <c r="AH70" i="1"/>
  <c r="AH73" i="1" s="1"/>
  <c r="AG70" i="1"/>
  <c r="AF70" i="1"/>
  <c r="AE70" i="1"/>
  <c r="AD70" i="1"/>
  <c r="AC70" i="1"/>
  <c r="AB70" i="1"/>
  <c r="AB73" i="1" s="1"/>
  <c r="AA70" i="1"/>
  <c r="Z70" i="1"/>
  <c r="Z73" i="1" s="1"/>
  <c r="J70" i="1"/>
  <c r="G70" i="1"/>
  <c r="BG68" i="1"/>
  <c r="BE68" i="1"/>
  <c r="BD68" i="1"/>
  <c r="I68" i="1"/>
  <c r="BG67" i="1"/>
  <c r="BD67" i="1"/>
  <c r="BE67" i="1" s="1"/>
  <c r="I67" i="1"/>
  <c r="BG66" i="1"/>
  <c r="BE66" i="1"/>
  <c r="BD66" i="1"/>
  <c r="I66" i="1"/>
  <c r="BG65" i="1"/>
  <c r="BD65" i="1"/>
  <c r="I65" i="1"/>
  <c r="C65" i="1"/>
  <c r="BE65" i="1" s="1"/>
  <c r="Y64" i="1"/>
  <c r="X64" i="1"/>
  <c r="BG64" i="1" s="1"/>
  <c r="W64" i="1"/>
  <c r="V64" i="1"/>
  <c r="U64" i="1"/>
  <c r="T64" i="1"/>
  <c r="T70" i="1" s="1"/>
  <c r="S64" i="1"/>
  <c r="S70" i="1" s="1"/>
  <c r="S73" i="1" s="1"/>
  <c r="R64" i="1"/>
  <c r="R70" i="1" s="1"/>
  <c r="R73" i="1" s="1"/>
  <c r="Q64" i="1"/>
  <c r="Q70" i="1" s="1"/>
  <c r="O64" i="1"/>
  <c r="O70" i="1" s="1"/>
  <c r="M64" i="1"/>
  <c r="M70" i="1" s="1"/>
  <c r="M73" i="1" s="1"/>
  <c r="K64" i="1"/>
  <c r="K70" i="1" s="1"/>
  <c r="H64" i="1"/>
  <c r="I64" i="1" s="1"/>
  <c r="Z63" i="1"/>
  <c r="Y63" i="1"/>
  <c r="X63" i="1"/>
  <c r="W63" i="1"/>
  <c r="BG63" i="1" s="1"/>
  <c r="BG70" i="1" s="1"/>
  <c r="V63" i="1"/>
  <c r="V70" i="1" s="1"/>
  <c r="V73" i="1" s="1"/>
  <c r="V76" i="1" s="1"/>
  <c r="U63" i="1"/>
  <c r="P63" i="1"/>
  <c r="P70" i="1" s="1"/>
  <c r="N63" i="1"/>
  <c r="N70" i="1" s="1"/>
  <c r="L63" i="1"/>
  <c r="L70" i="1" s="1"/>
  <c r="H63" i="1"/>
  <c r="H70" i="1" s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H59" i="1"/>
  <c r="G59" i="1"/>
  <c r="BG57" i="1"/>
  <c r="BE57" i="1"/>
  <c r="BD57" i="1"/>
  <c r="I57" i="1"/>
  <c r="BG56" i="1"/>
  <c r="BD56" i="1"/>
  <c r="BE56" i="1" s="1"/>
  <c r="I56" i="1"/>
  <c r="BG55" i="1"/>
  <c r="BE55" i="1"/>
  <c r="BD55" i="1"/>
  <c r="I55" i="1"/>
  <c r="BG54" i="1"/>
  <c r="BD54" i="1"/>
  <c r="BE54" i="1" s="1"/>
  <c r="I54" i="1"/>
  <c r="BG53" i="1"/>
  <c r="BE53" i="1"/>
  <c r="BD53" i="1"/>
  <c r="I53" i="1"/>
  <c r="BG52" i="1"/>
  <c r="BD52" i="1"/>
  <c r="BD59" i="1" s="1"/>
  <c r="I52" i="1"/>
  <c r="I59" i="1" s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H48" i="1"/>
  <c r="G48" i="1"/>
  <c r="BG46" i="1"/>
  <c r="BD46" i="1"/>
  <c r="BE46" i="1" s="1"/>
  <c r="I46" i="1"/>
  <c r="BG45" i="1"/>
  <c r="BE45" i="1"/>
  <c r="BD45" i="1"/>
  <c r="I45" i="1"/>
  <c r="BG44" i="1"/>
  <c r="BD44" i="1"/>
  <c r="BE44" i="1" s="1"/>
  <c r="I44" i="1"/>
  <c r="BG43" i="1"/>
  <c r="BE43" i="1"/>
  <c r="BD43" i="1"/>
  <c r="I43" i="1"/>
  <c r="BG42" i="1"/>
  <c r="BD42" i="1"/>
  <c r="BE42" i="1" s="1"/>
  <c r="I42" i="1"/>
  <c r="BG41" i="1"/>
  <c r="BE41" i="1"/>
  <c r="BD41" i="1"/>
  <c r="I41" i="1"/>
  <c r="BG40" i="1"/>
  <c r="BD40" i="1"/>
  <c r="BE40" i="1" s="1"/>
  <c r="I40" i="1"/>
  <c r="BG39" i="1"/>
  <c r="BE39" i="1"/>
  <c r="BD39" i="1"/>
  <c r="I39" i="1"/>
  <c r="BG38" i="1"/>
  <c r="BD38" i="1"/>
  <c r="BE38" i="1" s="1"/>
  <c r="I38" i="1"/>
  <c r="BG37" i="1"/>
  <c r="BE37" i="1"/>
  <c r="BD37" i="1"/>
  <c r="I37" i="1"/>
  <c r="I48" i="1" s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N33" i="1" s="1"/>
  <c r="AM30" i="1"/>
  <c r="AL30" i="1"/>
  <c r="AK30" i="1"/>
  <c r="AJ30" i="1"/>
  <c r="AI30" i="1"/>
  <c r="AH30" i="1"/>
  <c r="AG30" i="1"/>
  <c r="AF30" i="1"/>
  <c r="AF33" i="1" s="1"/>
  <c r="AE30" i="1"/>
  <c r="AD30" i="1"/>
  <c r="AC30" i="1"/>
  <c r="AB30" i="1"/>
  <c r="AA30" i="1"/>
  <c r="Y30" i="1"/>
  <c r="Y33" i="1" s="1"/>
  <c r="U30" i="1"/>
  <c r="U33" i="1" s="1"/>
  <c r="T30" i="1"/>
  <c r="S30" i="1"/>
  <c r="R30" i="1"/>
  <c r="Q30" i="1"/>
  <c r="P30" i="1"/>
  <c r="O30" i="1"/>
  <c r="N30" i="1"/>
  <c r="M30" i="1"/>
  <c r="M33" i="1" s="1"/>
  <c r="L30" i="1"/>
  <c r="K30" i="1"/>
  <c r="J30" i="1"/>
  <c r="G30" i="1"/>
  <c r="BG28" i="1"/>
  <c r="BD28" i="1"/>
  <c r="BE28" i="1" s="1"/>
  <c r="I28" i="1"/>
  <c r="BG27" i="1"/>
  <c r="BD27" i="1"/>
  <c r="BE27" i="1" s="1"/>
  <c r="I27" i="1"/>
  <c r="Z26" i="1"/>
  <c r="Z30" i="1" s="1"/>
  <c r="Y26" i="1"/>
  <c r="X26" i="1"/>
  <c r="X30" i="1" s="1"/>
  <c r="X33" i="1" s="1"/>
  <c r="W26" i="1"/>
  <c r="V26" i="1"/>
  <c r="V30" i="1" s="1"/>
  <c r="V33" i="1" s="1"/>
  <c r="U26" i="1"/>
  <c r="H26" i="1"/>
  <c r="I26" i="1" s="1"/>
  <c r="I30" i="1" s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H22" i="1"/>
  <c r="G22" i="1"/>
  <c r="BG20" i="1"/>
  <c r="BD20" i="1"/>
  <c r="BE20" i="1" s="1"/>
  <c r="I20" i="1"/>
  <c r="BG19" i="1"/>
  <c r="BD19" i="1"/>
  <c r="BE19" i="1" s="1"/>
  <c r="I19" i="1"/>
  <c r="BG18" i="1"/>
  <c r="BD18" i="1"/>
  <c r="BE18" i="1" s="1"/>
  <c r="I18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G14" i="1"/>
  <c r="BG12" i="1"/>
  <c r="BD12" i="1"/>
  <c r="BE12" i="1" s="1"/>
  <c r="I12" i="1"/>
  <c r="BG11" i="1"/>
  <c r="BD11" i="1"/>
  <c r="BE11" i="1" s="1"/>
  <c r="I11" i="1"/>
  <c r="BG10" i="1"/>
  <c r="BD10" i="1"/>
  <c r="BE10" i="1" s="1"/>
  <c r="I10" i="1"/>
  <c r="BG9" i="1"/>
  <c r="BD9" i="1"/>
  <c r="BE9" i="1" s="1"/>
  <c r="I9" i="1"/>
  <c r="BG8" i="1"/>
  <c r="BG14" i="1" s="1"/>
  <c r="BD8" i="1"/>
  <c r="BE8" i="1" s="1"/>
  <c r="I8" i="1"/>
  <c r="L4" i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K4" i="1"/>
  <c r="Z28" i="2" l="1"/>
  <c r="Z54" i="2" s="1"/>
  <c r="O73" i="1"/>
  <c r="AG56" i="2"/>
  <c r="AG58" i="2" s="1"/>
  <c r="BG26" i="1"/>
  <c r="BG30" i="1" s="1"/>
  <c r="N33" i="1"/>
  <c r="AG33" i="1"/>
  <c r="BD48" i="1"/>
  <c r="X70" i="1"/>
  <c r="X73" i="1" s="1"/>
  <c r="X76" i="1" s="1"/>
  <c r="Q73" i="1"/>
  <c r="Y70" i="1"/>
  <c r="Y73" i="1" s="1"/>
  <c r="Y76" i="1" s="1"/>
  <c r="AA73" i="1"/>
  <c r="AI73" i="1"/>
  <c r="U25" i="2"/>
  <c r="AH28" i="2"/>
  <c r="AH54" i="2" s="1"/>
  <c r="V28" i="2"/>
  <c r="V54" i="2" s="1"/>
  <c r="V56" i="2" s="1"/>
  <c r="V58" i="2" s="1"/>
  <c r="O33" i="1"/>
  <c r="O76" i="1" s="1"/>
  <c r="AH33" i="1"/>
  <c r="H73" i="1"/>
  <c r="G73" i="1"/>
  <c r="P33" i="1"/>
  <c r="AA33" i="1"/>
  <c r="AI33" i="1"/>
  <c r="BG48" i="1"/>
  <c r="BE52" i="1"/>
  <c r="BE59" i="1" s="1"/>
  <c r="L73" i="1"/>
  <c r="J73" i="1"/>
  <c r="AC73" i="1"/>
  <c r="AK73" i="1"/>
  <c r="AK76" i="1" s="1"/>
  <c r="AS73" i="1"/>
  <c r="AS76" i="1" s="1"/>
  <c r="I13" i="2"/>
  <c r="AB28" i="2"/>
  <c r="AB54" i="2" s="1"/>
  <c r="AJ28" i="2"/>
  <c r="AJ54" i="2" s="1"/>
  <c r="BE48" i="1"/>
  <c r="Z33" i="1"/>
  <c r="G33" i="1"/>
  <c r="Q33" i="1"/>
  <c r="AB33" i="1"/>
  <c r="AB76" i="1" s="1"/>
  <c r="AJ33" i="1"/>
  <c r="AJ76" i="1" s="1"/>
  <c r="BG59" i="1"/>
  <c r="N73" i="1"/>
  <c r="T73" i="1"/>
  <c r="AD73" i="1"/>
  <c r="AL73" i="1"/>
  <c r="AA99" i="1"/>
  <c r="AI99" i="1"/>
  <c r="AQ99" i="1"/>
  <c r="AY99" i="1"/>
  <c r="X25" i="2"/>
  <c r="X28" i="2" s="1"/>
  <c r="X54" i="2" s="1"/>
  <c r="AC28" i="2"/>
  <c r="AC54" i="2" s="1"/>
  <c r="AC56" i="2" s="1"/>
  <c r="AC58" i="2" s="1"/>
  <c r="AK28" i="2"/>
  <c r="AK54" i="2" s="1"/>
  <c r="AK56" i="2" s="1"/>
  <c r="AK58" i="2" s="1"/>
  <c r="Z51" i="2"/>
  <c r="Z55" i="2" s="1"/>
  <c r="AH51" i="2"/>
  <c r="AH55" i="2" s="1"/>
  <c r="AP51" i="2"/>
  <c r="AX51" i="2"/>
  <c r="AK33" i="1"/>
  <c r="P73" i="1"/>
  <c r="U70" i="1"/>
  <c r="U73" i="1" s="1"/>
  <c r="U76" i="1" s="1"/>
  <c r="AE73" i="1"/>
  <c r="AE76" i="1" s="1"/>
  <c r="AM73" i="1"/>
  <c r="AU73" i="1"/>
  <c r="AU76" i="1" s="1"/>
  <c r="I25" i="2"/>
  <c r="AD28" i="2"/>
  <c r="AD54" i="2" s="1"/>
  <c r="AD56" i="2" s="1"/>
  <c r="AD58" i="2" s="1"/>
  <c r="AL28" i="2"/>
  <c r="AL54" i="2" s="1"/>
  <c r="AL56" i="2" s="1"/>
  <c r="AL58" i="2" s="1"/>
  <c r="I22" i="1"/>
  <c r="J33" i="1"/>
  <c r="AC33" i="1"/>
  <c r="I14" i="1"/>
  <c r="K33" i="1"/>
  <c r="K76" i="1" s="1"/>
  <c r="S33" i="1"/>
  <c r="AD33" i="1"/>
  <c r="AL33" i="1"/>
  <c r="K73" i="1"/>
  <c r="AF73" i="1"/>
  <c r="AF76" i="1" s="1"/>
  <c r="AC99" i="1"/>
  <c r="AK99" i="1"/>
  <c r="AS99" i="1"/>
  <c r="AE28" i="2"/>
  <c r="AE54" i="2" s="1"/>
  <c r="AM28" i="2"/>
  <c r="AM54" i="2" s="1"/>
  <c r="AB51" i="2"/>
  <c r="AB55" i="2" s="1"/>
  <c r="AJ51" i="2"/>
  <c r="AJ55" i="2" s="1"/>
  <c r="AR51" i="2"/>
  <c r="AZ51" i="2"/>
  <c r="BD26" i="1"/>
  <c r="BD30" i="1" s="1"/>
  <c r="R33" i="1"/>
  <c r="R76" i="1" s="1"/>
  <c r="BG22" i="1"/>
  <c r="L33" i="1"/>
  <c r="L76" i="1" s="1"/>
  <c r="T33" i="1"/>
  <c r="AE33" i="1"/>
  <c r="AM33" i="1"/>
  <c r="AG73" i="1"/>
  <c r="AG76" i="1" s="1"/>
  <c r="AO73" i="1"/>
  <c r="AO76" i="1" s="1"/>
  <c r="AW73" i="1"/>
  <c r="AW76" i="1" s="1"/>
  <c r="BD18" i="2"/>
  <c r="AF28" i="2"/>
  <c r="AF54" i="2" s="1"/>
  <c r="AF56" i="2" s="1"/>
  <c r="AF58" i="2" s="1"/>
  <c r="AN28" i="2"/>
  <c r="AN54" i="2" s="1"/>
  <c r="BE22" i="1"/>
  <c r="I33" i="1"/>
  <c r="J76" i="1"/>
  <c r="AC76" i="1"/>
  <c r="N76" i="1"/>
  <c r="T76" i="1"/>
  <c r="M76" i="1"/>
  <c r="Z76" i="1"/>
  <c r="AD76" i="1"/>
  <c r="AH76" i="1"/>
  <c r="AL76" i="1"/>
  <c r="S76" i="1"/>
  <c r="BE14" i="1"/>
  <c r="BE18" i="2"/>
  <c r="H30" i="1"/>
  <c r="H33" i="1" s="1"/>
  <c r="H76" i="1" s="1"/>
  <c r="W30" i="1"/>
  <c r="W33" i="1" s="1"/>
  <c r="Y28" i="2"/>
  <c r="Y54" i="2" s="1"/>
  <c r="Y56" i="2" s="1"/>
  <c r="Y58" i="2" s="1"/>
  <c r="AO56" i="2"/>
  <c r="AO58" i="2" s="1"/>
  <c r="AX73" i="1"/>
  <c r="AX76" i="1" s="1"/>
  <c r="U13" i="2"/>
  <c r="BD9" i="2"/>
  <c r="BD14" i="1"/>
  <c r="BE26" i="1"/>
  <c r="BE30" i="1" s="1"/>
  <c r="BD64" i="1"/>
  <c r="BE64" i="1" s="1"/>
  <c r="W70" i="1"/>
  <c r="W73" i="1" s="1"/>
  <c r="BG18" i="2"/>
  <c r="W25" i="2"/>
  <c r="W28" i="2" s="1"/>
  <c r="W54" i="2" s="1"/>
  <c r="W56" i="2" s="1"/>
  <c r="W58" i="2" s="1"/>
  <c r="BG19" i="2"/>
  <c r="AA56" i="2"/>
  <c r="AA58" i="2" s="1"/>
  <c r="AE56" i="2"/>
  <c r="AE58" i="2" s="1"/>
  <c r="AI56" i="2"/>
  <c r="AI58" i="2" s="1"/>
  <c r="AM56" i="2"/>
  <c r="AM58" i="2" s="1"/>
  <c r="BD63" i="1"/>
  <c r="AT73" i="1"/>
  <c r="AT76" i="1" s="1"/>
  <c r="BD22" i="1"/>
  <c r="I63" i="1"/>
  <c r="I70" i="1" s="1"/>
  <c r="I73" i="1" s="1"/>
  <c r="AN73" i="1"/>
  <c r="AN76" i="1" s="1"/>
  <c r="AR73" i="1"/>
  <c r="AR76" i="1" s="1"/>
  <c r="AV73" i="1"/>
  <c r="AV76" i="1" s="1"/>
  <c r="AZ73" i="1"/>
  <c r="AZ76" i="1" s="1"/>
  <c r="BG9" i="2"/>
  <c r="BG13" i="2" s="1"/>
  <c r="X56" i="2"/>
  <c r="X58" i="2" s="1"/>
  <c r="AB56" i="2"/>
  <c r="AB58" i="2" s="1"/>
  <c r="AJ56" i="2"/>
  <c r="AJ58" i="2" s="1"/>
  <c r="AN56" i="2"/>
  <c r="AN58" i="2" s="1"/>
  <c r="BD19" i="2"/>
  <c r="BE19" i="2" s="1"/>
  <c r="H13" i="2"/>
  <c r="AM76" i="1" l="1"/>
  <c r="AI76" i="1"/>
  <c r="G76" i="1"/>
  <c r="AA76" i="1"/>
  <c r="BG25" i="2"/>
  <c r="P76" i="1"/>
  <c r="AH56" i="2"/>
  <c r="AH58" i="2" s="1"/>
  <c r="W76" i="1"/>
  <c r="Q76" i="1"/>
  <c r="Z56" i="2"/>
  <c r="Z58" i="2" s="1"/>
  <c r="BE25" i="2"/>
  <c r="BD70" i="1"/>
  <c r="BE63" i="1"/>
  <c r="BE70" i="1" s="1"/>
  <c r="BE9" i="2"/>
  <c r="BE13" i="2" s="1"/>
  <c r="BD13" i="2"/>
  <c r="BD25" i="2"/>
  <c r="I76" i="1"/>
</calcChain>
</file>

<file path=xl/sharedStrings.xml><?xml version="1.0" encoding="utf-8"?>
<sst xmlns="http://schemas.openxmlformats.org/spreadsheetml/2006/main" count="256" uniqueCount="59">
  <si>
    <t>Town of Sudbury</t>
  </si>
  <si>
    <t xml:space="preserve">Total </t>
  </si>
  <si>
    <t>Long-Term Debt for FinCom</t>
  </si>
  <si>
    <t>X</t>
  </si>
  <si>
    <t>Non Excluded Debt (included within proposition 2.5% levy)</t>
  </si>
  <si>
    <t>Remaining</t>
  </si>
  <si>
    <t>June 30, 2017 - modified Oct 28, 2017 - JN</t>
  </si>
  <si>
    <t>Payments</t>
  </si>
  <si>
    <t>Project</t>
  </si>
  <si>
    <t>Issuance</t>
  </si>
  <si>
    <t>Date</t>
  </si>
  <si>
    <t>Rate %</t>
  </si>
  <si>
    <t>Total</t>
  </si>
  <si>
    <t>Variance</t>
  </si>
  <si>
    <t>Governmental - Principal (Schools)</t>
  </si>
  <si>
    <t>School Construction Refunding Bonds……………………….</t>
  </si>
  <si>
    <t>2.00 - 4.00</t>
  </si>
  <si>
    <t>General Obligation Bonds - Noyes Green Repair……………………….</t>
  </si>
  <si>
    <t>2.00 - 3.00</t>
  </si>
  <si>
    <t>General Obligation Bonds - Nixon Roof……………………….</t>
  </si>
  <si>
    <t>General Obligation Bonds - Nixon……………………………………….</t>
  </si>
  <si>
    <t>2.00 - 5.00</t>
  </si>
  <si>
    <t>General Obligation Refunding Bonds - School……………………….</t>
  </si>
  <si>
    <t>3.00 - 5.00</t>
  </si>
  <si>
    <t>Total Governmental - Principal (Schools) ……………………………………………………………………………………</t>
  </si>
  <si>
    <t>Governmental - Principal (Pre-CPA)</t>
  </si>
  <si>
    <t>Y</t>
  </si>
  <si>
    <t>General Obligation Refunding Bonds……………………….</t>
  </si>
  <si>
    <t>3.50 - 4.00</t>
  </si>
  <si>
    <t>Governmental - Principal (Municipal)</t>
  </si>
  <si>
    <t>General Obligation Bonds - Police Station (Exempt)……………………….</t>
  </si>
  <si>
    <t>General Obligation Refunding Bonds - 2005B……………………….</t>
  </si>
  <si>
    <t>General Obligation Bonds - Police……………………….</t>
  </si>
  <si>
    <t>General Obligation Bonds - Johnson (Exempt)……………………….</t>
  </si>
  <si>
    <t>General Obligation Bonds - Police Design……………………….</t>
  </si>
  <si>
    <t>Total Governmental Principal (Pre-CPA)…………………………………………………………………………………………….</t>
  </si>
  <si>
    <t>Total Governmental Principal (Municipal)…………………………………………………………………….</t>
  </si>
  <si>
    <t>Governmental - Interest (Pre-CPA)</t>
  </si>
  <si>
    <t>Total Governmental Principal …………………………………………………………………………………………………………………………………………………………….</t>
  </si>
  <si>
    <t>Total Governmental - Interst (Pre-CPA)…………………………………………………………………………………….</t>
  </si>
  <si>
    <t>Governmental - Interest (Schools)</t>
  </si>
  <si>
    <t>Total Governmental - Principal + Interest</t>
  </si>
  <si>
    <t xml:space="preserve"> CPA - Principal</t>
  </si>
  <si>
    <t>Nobscot I &amp; II</t>
  </si>
  <si>
    <t>-</t>
  </si>
  <si>
    <t>Cutting / Dickson</t>
  </si>
  <si>
    <t>Libby</t>
  </si>
  <si>
    <t>Pantry Brook</t>
  </si>
  <si>
    <t>Total Governmental - Interest (Schools)……………………………………………………………………………………………………….</t>
  </si>
  <si>
    <t>Johnson Farm</t>
  </si>
  <si>
    <t>Total CPA - Principal</t>
  </si>
  <si>
    <t>Governmental - Interest (Municipal)</t>
  </si>
  <si>
    <t>CPA - Interest</t>
  </si>
  <si>
    <t>Total Governmental - Interest (Municipal)………………………………………………………………………………………………………….</t>
  </si>
  <si>
    <t>Total CPA - Interest</t>
  </si>
  <si>
    <t>Total CPA - Principal + Interest</t>
  </si>
  <si>
    <t xml:space="preserve">TOTAL </t>
  </si>
  <si>
    <t>Total Governmental - Interest .................................................</t>
  </si>
  <si>
    <t>June 30, 2017 - modified Oct 28, 2017 - JNam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</si>
</sst>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00FFFF"/>
        <bgColor rgb="FF00FFFF"/>
      </patternFill>
    </fill>
    <fill>
      <patternFill patternType="solid">
        <fgColor rgb="FFE6B8AF"/>
        <bgColor rgb="FFE6B8A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43" fontId="0" fillId="0" borderId="0" xfId="0" applyNumberFormat="1" applyFont="1" applyAlignment="1"/>
    <xf numFmtId="43" fontId="1" fillId="0" borderId="0" xfId="0" applyNumberFormat="1" applyFont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44" fontId="0" fillId="0" borderId="0" xfId="0" applyNumberFormat="1" applyFont="1" applyAlignment="1"/>
    <xf numFmtId="43" fontId="2" fillId="2" borderId="0" xfId="0" applyNumberFormat="1" applyFont="1" applyFill="1" applyAlignment="1"/>
    <xf numFmtId="0" fontId="0" fillId="2" borderId="0" xfId="0" applyFont="1" applyFill="1" applyAlignment="1"/>
    <xf numFmtId="43" fontId="0" fillId="2" borderId="0" xfId="0" applyNumberFormat="1" applyFont="1" applyFill="1" applyAlignment="1"/>
    <xf numFmtId="43" fontId="0" fillId="2" borderId="0" xfId="0" applyNumberFormat="1" applyFont="1" applyFill="1" applyAlignment="1">
      <alignment horizontal="center"/>
    </xf>
    <xf numFmtId="44" fontId="0" fillId="2" borderId="0" xfId="0" applyNumberFormat="1" applyFont="1" applyFill="1" applyAlignment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43" fontId="0" fillId="0" borderId="0" xfId="0" applyNumberFormat="1" applyFont="1" applyAlignment="1"/>
    <xf numFmtId="0" fontId="0" fillId="0" borderId="1" xfId="0" applyFont="1" applyBorder="1" applyAlignment="1">
      <alignment horizontal="left"/>
    </xf>
    <xf numFmtId="43" fontId="0" fillId="0" borderId="1" xfId="0" applyNumberFormat="1" applyFont="1" applyBorder="1" applyAlignment="1"/>
    <xf numFmtId="14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44" fontId="0" fillId="0" borderId="1" xfId="0" applyNumberFormat="1" applyFont="1" applyBorder="1" applyAlignment="1"/>
    <xf numFmtId="43" fontId="0" fillId="0" borderId="3" xfId="0" applyNumberFormat="1" applyFont="1" applyBorder="1" applyAlignment="1"/>
    <xf numFmtId="44" fontId="0" fillId="0" borderId="3" xfId="0" applyNumberFormat="1" applyFont="1" applyBorder="1" applyAlignment="1"/>
    <xf numFmtId="43" fontId="0" fillId="0" borderId="1" xfId="0" applyNumberFormat="1" applyFont="1" applyBorder="1" applyAlignment="1"/>
    <xf numFmtId="43" fontId="0" fillId="3" borderId="0" xfId="0" applyNumberFormat="1" applyFont="1" applyFill="1" applyAlignment="1"/>
    <xf numFmtId="0" fontId="0" fillId="3" borderId="0" xfId="0" applyFont="1" applyFill="1" applyAlignment="1"/>
    <xf numFmtId="43" fontId="0" fillId="3" borderId="0" xfId="0" applyNumberFormat="1" applyFont="1" applyFill="1" applyAlignment="1">
      <alignment horizontal="center"/>
    </xf>
    <xf numFmtId="43" fontId="0" fillId="3" borderId="3" xfId="0" applyNumberFormat="1" applyFont="1" applyFill="1" applyBorder="1" applyAlignment="1"/>
    <xf numFmtId="44" fontId="0" fillId="3" borderId="3" xfId="0" applyNumberFormat="1" applyFont="1" applyFill="1" applyBorder="1" applyAlignment="1"/>
    <xf numFmtId="44" fontId="0" fillId="3" borderId="0" xfId="0" applyNumberFormat="1" applyFont="1" applyFill="1" applyAlignment="1"/>
    <xf numFmtId="43" fontId="0" fillId="4" borderId="0" xfId="0" applyNumberFormat="1" applyFont="1" applyFill="1" applyAlignment="1"/>
    <xf numFmtId="0" fontId="0" fillId="4" borderId="0" xfId="0" applyFont="1" applyFill="1" applyAlignment="1"/>
    <xf numFmtId="43" fontId="0" fillId="4" borderId="0" xfId="0" applyNumberFormat="1" applyFont="1" applyFill="1" applyAlignment="1">
      <alignment horizontal="center"/>
    </xf>
    <xf numFmtId="43" fontId="0" fillId="4" borderId="3" xfId="0" applyNumberFormat="1" applyFont="1" applyFill="1" applyBorder="1" applyAlignment="1"/>
    <xf numFmtId="44" fontId="0" fillId="4" borderId="3" xfId="0" applyNumberFormat="1" applyFont="1" applyFill="1" applyBorder="1" applyAlignment="1"/>
    <xf numFmtId="44" fontId="0" fillId="4" borderId="0" xfId="0" applyNumberFormat="1" applyFont="1" applyFill="1" applyAlignment="1"/>
    <xf numFmtId="0" fontId="3" fillId="0" borderId="0" xfId="0" applyFont="1" applyAlignment="1"/>
    <xf numFmtId="44" fontId="3" fillId="0" borderId="0" xfId="0" applyNumberFormat="1" applyFont="1"/>
    <xf numFmtId="43" fontId="0" fillId="5" borderId="0" xfId="0" applyNumberFormat="1" applyFont="1" applyFill="1" applyAlignment="1"/>
    <xf numFmtId="0" fontId="0" fillId="5" borderId="0" xfId="0" applyFont="1" applyFill="1" applyAlignment="1"/>
    <xf numFmtId="43" fontId="0" fillId="5" borderId="0" xfId="0" applyNumberFormat="1" applyFont="1" applyFill="1" applyAlignment="1">
      <alignment horizontal="center"/>
    </xf>
    <xf numFmtId="44" fontId="0" fillId="5" borderId="3" xfId="0" applyNumberFormat="1" applyFont="1" applyFill="1" applyBorder="1" applyAlignment="1"/>
    <xf numFmtId="43" fontId="0" fillId="5" borderId="3" xfId="0" applyNumberFormat="1" applyFont="1" applyFill="1" applyBorder="1" applyAlignment="1"/>
    <xf numFmtId="44" fontId="0" fillId="5" borderId="0" xfId="0" applyNumberFormat="1" applyFont="1" applyFill="1" applyAlignment="1"/>
    <xf numFmtId="0" fontId="3" fillId="2" borderId="0" xfId="0" applyFont="1" applyFill="1" applyAlignment="1"/>
    <xf numFmtId="44" fontId="3" fillId="2" borderId="0" xfId="0" applyNumberFormat="1" applyFont="1" applyFill="1"/>
    <xf numFmtId="44" fontId="0" fillId="5" borderId="3" xfId="0" applyNumberFormat="1" applyFont="1" applyFill="1" applyBorder="1" applyAlignment="1"/>
    <xf numFmtId="43" fontId="0" fillId="5" borderId="3" xfId="0" applyNumberFormat="1" applyFont="1" applyFill="1" applyBorder="1" applyAlignment="1"/>
    <xf numFmtId="43" fontId="0" fillId="6" borderId="0" xfId="0" applyNumberFormat="1" applyFont="1" applyFill="1" applyAlignment="1"/>
    <xf numFmtId="0" fontId="0" fillId="6" borderId="0" xfId="0" applyFont="1" applyFill="1" applyAlignment="1"/>
    <xf numFmtId="43" fontId="0" fillId="6" borderId="0" xfId="0" applyNumberFormat="1" applyFont="1" applyFill="1" applyAlignment="1">
      <alignment horizontal="center"/>
    </xf>
    <xf numFmtId="44" fontId="0" fillId="6" borderId="3" xfId="0" applyNumberFormat="1" applyFont="1" applyFill="1" applyBorder="1" applyAlignment="1"/>
    <xf numFmtId="43" fontId="0" fillId="6" borderId="3" xfId="0" applyNumberFormat="1" applyFont="1" applyFill="1" applyBorder="1" applyAlignment="1"/>
    <xf numFmtId="44" fontId="0" fillId="6" borderId="0" xfId="0" applyNumberFormat="1" applyFont="1" applyFill="1" applyAlignment="1"/>
    <xf numFmtId="0" fontId="0" fillId="4" borderId="0" xfId="0" applyFont="1" applyFill="1" applyAlignment="1"/>
    <xf numFmtId="0" fontId="0" fillId="6" borderId="0" xfId="0" applyFont="1" applyFill="1" applyAlignment="1"/>
    <xf numFmtId="43" fontId="0" fillId="7" borderId="0" xfId="0" applyNumberFormat="1" applyFont="1" applyFill="1" applyAlignment="1"/>
    <xf numFmtId="0" fontId="0" fillId="7" borderId="0" xfId="0" applyFont="1" applyFill="1" applyAlignment="1"/>
    <xf numFmtId="43" fontId="0" fillId="7" borderId="0" xfId="0" applyNumberFormat="1" applyFont="1" applyFill="1" applyAlignment="1">
      <alignment horizontal="center"/>
    </xf>
    <xf numFmtId="44" fontId="0" fillId="7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Governmental and CPA Long Term Debts Service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'Debt Obligations'!$B$102</c:f>
              <c:strCache>
                <c:ptCount val="1"/>
                <c:pt idx="0">
                  <c:v>Total Governmental - Principal + Interest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'Debt Obligations'!$W$4:$AO$4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'Debt Obligations'!$C$102:$AN$102</c:f>
              <c:numCache>
                <c:formatCode>_("$"* #,##0.00_);_("$"* \(#,##0.00\);_("$"* "-"??_);_(@_)</c:formatCode>
                <c:ptCount val="19"/>
                <c:pt idx="0">
                  <c:v>3514425</c:v>
                </c:pt>
                <c:pt idx="1">
                  <c:v>3387050</c:v>
                </c:pt>
                <c:pt idx="2">
                  <c:v>3031825</c:v>
                </c:pt>
                <c:pt idx="3">
                  <c:v>3019425</c:v>
                </c:pt>
                <c:pt idx="4">
                  <c:v>2934512.5</c:v>
                </c:pt>
                <c:pt idx="5">
                  <c:v>912343.75</c:v>
                </c:pt>
                <c:pt idx="6">
                  <c:v>730150</c:v>
                </c:pt>
                <c:pt idx="7">
                  <c:v>699700</c:v>
                </c:pt>
                <c:pt idx="8">
                  <c:v>635100</c:v>
                </c:pt>
                <c:pt idx="9">
                  <c:v>571100</c:v>
                </c:pt>
                <c:pt idx="10">
                  <c:v>557900</c:v>
                </c:pt>
                <c:pt idx="11">
                  <c:v>544700</c:v>
                </c:pt>
                <c:pt idx="12">
                  <c:v>536500</c:v>
                </c:pt>
                <c:pt idx="13">
                  <c:v>523150</c:v>
                </c:pt>
                <c:pt idx="14">
                  <c:v>509800</c:v>
                </c:pt>
                <c:pt idx="15">
                  <c:v>471450</c:v>
                </c:pt>
                <c:pt idx="16">
                  <c:v>458850</c:v>
                </c:pt>
                <c:pt idx="17">
                  <c:v>446250</c:v>
                </c:pt>
                <c:pt idx="18">
                  <c:v>433125.02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01D-4D88-BFD6-1B3B4257F4ED}"/>
            </c:ext>
          </c:extLst>
        </c:ser>
        <c:ser>
          <c:idx val="1"/>
          <c:order val="1"/>
          <c:tx>
            <c:strRef>
              <c:f>'Debt Obligations'!$B$103</c:f>
              <c:strCache>
                <c:ptCount val="1"/>
                <c:pt idx="0">
                  <c:v>Total CPA - Principal + Interest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'Debt Obligations'!$W$4:$AO$4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'Debt Obligations'!$C$103:$AN$103</c:f>
              <c:numCache>
                <c:formatCode>_("$"* #,##0.00_);_("$"* \(#,##0.00\);_("$"* "-"??_);_(@_)</c:formatCode>
                <c:ptCount val="19"/>
                <c:pt idx="0">
                  <c:v>1266199</c:v>
                </c:pt>
                <c:pt idx="1">
                  <c:v>1229780</c:v>
                </c:pt>
                <c:pt idx="2">
                  <c:v>1197299</c:v>
                </c:pt>
                <c:pt idx="3">
                  <c:v>1163949</c:v>
                </c:pt>
                <c:pt idx="4">
                  <c:v>1134849</c:v>
                </c:pt>
                <c:pt idx="5">
                  <c:v>1112161</c:v>
                </c:pt>
                <c:pt idx="6">
                  <c:v>1078098</c:v>
                </c:pt>
                <c:pt idx="7">
                  <c:v>1053742</c:v>
                </c:pt>
                <c:pt idx="8">
                  <c:v>813023</c:v>
                </c:pt>
                <c:pt idx="9">
                  <c:v>681117</c:v>
                </c:pt>
                <c:pt idx="10">
                  <c:v>661804</c:v>
                </c:pt>
                <c:pt idx="11">
                  <c:v>651698</c:v>
                </c:pt>
                <c:pt idx="12">
                  <c:v>635655</c:v>
                </c:pt>
                <c:pt idx="13">
                  <c:v>374031</c:v>
                </c:pt>
                <c:pt idx="14">
                  <c:v>366825</c:v>
                </c:pt>
                <c:pt idx="15">
                  <c:v>265925</c:v>
                </c:pt>
                <c:pt idx="16">
                  <c:v>261725</c:v>
                </c:pt>
                <c:pt idx="17">
                  <c:v>262225</c:v>
                </c:pt>
                <c:pt idx="18">
                  <c:v>51563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01D-4D88-BFD6-1B3B4257F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863296"/>
        <c:axId val="87864832"/>
      </c:barChart>
      <c:catAx>
        <c:axId val="878632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87864832"/>
        <c:crosses val="autoZero"/>
        <c:auto val="1"/>
        <c:lblAlgn val="ctr"/>
        <c:lblOffset val="100"/>
        <c:noMultiLvlLbl val="1"/>
      </c:catAx>
      <c:valAx>
        <c:axId val="87864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878632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Land Purchases - Governmental and CPA Long Term Debts Service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'Land Only'!$B$54</c:f>
              <c:strCache>
                <c:ptCount val="1"/>
                <c:pt idx="0">
                  <c:v>Total Governmental - Principal + Interest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'Land Only'!$W$4:$AO$4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'Land Only'!$C$54:$AN$54</c:f>
              <c:numCache>
                <c:formatCode>_("$"* #,##0.00_);_("$"* \(#,##0.00\);_("$"* "-"??_);_(@_)</c:formatCode>
                <c:ptCount val="19"/>
                <c:pt idx="0">
                  <c:v>608012.5</c:v>
                </c:pt>
                <c:pt idx="1">
                  <c:v>579662.5</c:v>
                </c:pt>
                <c:pt idx="2">
                  <c:v>337862.5</c:v>
                </c:pt>
                <c:pt idx="3">
                  <c:v>141462.5</c:v>
                </c:pt>
                <c:pt idx="4">
                  <c:v>131962.5</c:v>
                </c:pt>
                <c:pt idx="5">
                  <c:v>127712.5</c:v>
                </c:pt>
                <c:pt idx="6">
                  <c:v>123462.5</c:v>
                </c:pt>
                <c:pt idx="7">
                  <c:v>119212.5</c:v>
                </c:pt>
                <c:pt idx="8">
                  <c:v>114962.5</c:v>
                </c:pt>
                <c:pt idx="9">
                  <c:v>110712.5</c:v>
                </c:pt>
                <c:pt idx="10">
                  <c:v>108162.5</c:v>
                </c:pt>
                <c:pt idx="11">
                  <c:v>105612.5</c:v>
                </c:pt>
                <c:pt idx="12">
                  <c:v>103062.5</c:v>
                </c:pt>
                <c:pt idx="13">
                  <c:v>100512.5</c:v>
                </c:pt>
                <c:pt idx="14">
                  <c:v>97962.5</c:v>
                </c:pt>
                <c:pt idx="15">
                  <c:v>95412.5</c:v>
                </c:pt>
                <c:pt idx="16">
                  <c:v>92862.5</c:v>
                </c:pt>
                <c:pt idx="17">
                  <c:v>90312.5</c:v>
                </c:pt>
                <c:pt idx="18">
                  <c:v>87656.26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D5B-4E76-9722-616ED06141D7}"/>
            </c:ext>
          </c:extLst>
        </c:ser>
        <c:ser>
          <c:idx val="1"/>
          <c:order val="1"/>
          <c:tx>
            <c:strRef>
              <c:f>'Land Only'!$B$55</c:f>
              <c:strCache>
                <c:ptCount val="1"/>
                <c:pt idx="0">
                  <c:v>Total CPA - Principal + Interest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'Land Only'!$W$4:$AO$4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'Land Only'!$C$55:$AN$55</c:f>
              <c:numCache>
                <c:formatCode>_("$"* #,##0.00_);_("$"* \(#,##0.00\);_("$"* "-"??_);_(@_)</c:formatCode>
                <c:ptCount val="19"/>
                <c:pt idx="0">
                  <c:v>1266199</c:v>
                </c:pt>
                <c:pt idx="1">
                  <c:v>1229780</c:v>
                </c:pt>
                <c:pt idx="2">
                  <c:v>1197299</c:v>
                </c:pt>
                <c:pt idx="3">
                  <c:v>1163949</c:v>
                </c:pt>
                <c:pt idx="4">
                  <c:v>1134849</c:v>
                </c:pt>
                <c:pt idx="5">
                  <c:v>1112161</c:v>
                </c:pt>
                <c:pt idx="6">
                  <c:v>1078098</c:v>
                </c:pt>
                <c:pt idx="7">
                  <c:v>1053742</c:v>
                </c:pt>
                <c:pt idx="8">
                  <c:v>813023</c:v>
                </c:pt>
                <c:pt idx="9">
                  <c:v>681117</c:v>
                </c:pt>
                <c:pt idx="10">
                  <c:v>661804</c:v>
                </c:pt>
                <c:pt idx="11">
                  <c:v>651698</c:v>
                </c:pt>
                <c:pt idx="12">
                  <c:v>635655</c:v>
                </c:pt>
                <c:pt idx="13">
                  <c:v>374031</c:v>
                </c:pt>
                <c:pt idx="14">
                  <c:v>366825</c:v>
                </c:pt>
                <c:pt idx="15">
                  <c:v>265925</c:v>
                </c:pt>
                <c:pt idx="16">
                  <c:v>261725</c:v>
                </c:pt>
                <c:pt idx="17">
                  <c:v>262225</c:v>
                </c:pt>
                <c:pt idx="18">
                  <c:v>51563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D5B-4E76-9722-616ED0614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54496"/>
        <c:axId val="92180864"/>
      </c:barChart>
      <c:catAx>
        <c:axId val="921544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2180864"/>
        <c:crosses val="autoZero"/>
        <c:auto val="1"/>
        <c:lblAlgn val="ctr"/>
        <c:lblOffset val="100"/>
        <c:noMultiLvlLbl val="1"/>
      </c:catAx>
      <c:valAx>
        <c:axId val="92180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21544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Land Purchases - Debt Service for $700,000 house value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numRef>
              <c:f>'Land Only'!$V$4:$AO$4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'Land Only'!$V$58:$AO$58</c:f>
              <c:numCache>
                <c:formatCode>_("$"* #,##0.00_);_("$"* \(#,##0.00\);_("$"* "-"??_);_(@_)</c:formatCode>
                <c:ptCount val="20"/>
                <c:pt idx="0">
                  <c:v>291.27993168803653</c:v>
                </c:pt>
                <c:pt idx="1">
                  <c:v>281.21387996681796</c:v>
                </c:pt>
                <c:pt idx="2">
                  <c:v>238.58659326874456</c:v>
                </c:pt>
                <c:pt idx="3">
                  <c:v>202.88007652539602</c:v>
                </c:pt>
                <c:pt idx="4">
                  <c:v>196.88107088320558</c:v>
                </c:pt>
                <c:pt idx="5">
                  <c:v>192.69451093529557</c:v>
                </c:pt>
                <c:pt idx="6">
                  <c:v>186.74010929878671</c:v>
                </c:pt>
                <c:pt idx="7">
                  <c:v>182.29431770810015</c:v>
                </c:pt>
                <c:pt idx="8">
                  <c:v>144.2225453463968</c:v>
                </c:pt>
                <c:pt idx="9">
                  <c:v>123.06190772416672</c:v>
                </c:pt>
                <c:pt idx="10">
                  <c:v>119.66407714501621</c:v>
                </c:pt>
                <c:pt idx="11">
                  <c:v>117.69714928471667</c:v>
                </c:pt>
                <c:pt idx="12">
                  <c:v>114.80752462395898</c:v>
                </c:pt>
                <c:pt idx="13">
                  <c:v>73.751013833284944</c:v>
                </c:pt>
                <c:pt idx="14">
                  <c:v>72.234788469419399</c:v>
                </c:pt>
                <c:pt idx="15">
                  <c:v>56.157142519041145</c:v>
                </c:pt>
                <c:pt idx="16">
                  <c:v>55.108093604927539</c:v>
                </c:pt>
                <c:pt idx="17">
                  <c:v>54.789493564344887</c:v>
                </c:pt>
                <c:pt idx="18">
                  <c:v>21.636713115066783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4B0-4380-A70A-793156A6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1488"/>
        <c:axId val="94513024"/>
      </c:barChart>
      <c:catAx>
        <c:axId val="945114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4513024"/>
        <c:crosses val="autoZero"/>
        <c:auto val="1"/>
        <c:lblAlgn val="ctr"/>
        <c:lblOffset val="100"/>
        <c:noMultiLvlLbl val="1"/>
      </c:catAx>
      <c:valAx>
        <c:axId val="94513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451148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106</xdr:row>
      <xdr:rowOff>85725</xdr:rowOff>
    </xdr:from>
    <xdr:ext cx="8877300" cy="35337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58</xdr:row>
      <xdr:rowOff>76200</xdr:rowOff>
    </xdr:from>
    <xdr:ext cx="88773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21</xdr:col>
      <xdr:colOff>19050</xdr:colOff>
      <xdr:row>81</xdr:row>
      <xdr:rowOff>85725</xdr:rowOff>
    </xdr:from>
    <xdr:ext cx="8839200" cy="546735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H934"/>
  <sheetViews>
    <sheetView tabSelected="1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4.42578125" defaultRowHeight="15" customHeight="1" x14ac:dyDescent="0.2"/>
  <cols>
    <col min="1" max="1" width="5.140625" customWidth="1"/>
    <col min="2" max="2" width="44.7109375" customWidth="1"/>
    <col min="3" max="3" width="14.7109375" hidden="1" customWidth="1"/>
    <col min="4" max="4" width="10.7109375" hidden="1" customWidth="1"/>
    <col min="5" max="5" width="11.28515625" hidden="1" customWidth="1"/>
    <col min="6" max="6" width="10.7109375" hidden="1" customWidth="1"/>
    <col min="7" max="7" width="14.7109375" hidden="1" customWidth="1"/>
    <col min="8" max="8" width="15.7109375" hidden="1" customWidth="1"/>
    <col min="9" max="9" width="17.28515625" hidden="1" customWidth="1"/>
    <col min="10" max="10" width="11.28515625" hidden="1" customWidth="1"/>
    <col min="11" max="11" width="14" hidden="1" customWidth="1"/>
    <col min="12" max="12" width="12.85546875" hidden="1" customWidth="1"/>
    <col min="13" max="13" width="14" hidden="1" customWidth="1"/>
    <col min="14" max="16" width="11.28515625" hidden="1" customWidth="1"/>
    <col min="17" max="19" width="12.85546875" hidden="1" customWidth="1"/>
    <col min="20" max="20" width="14.42578125" hidden="1" customWidth="1"/>
    <col min="21" max="21" width="13.42578125" hidden="1" customWidth="1"/>
    <col min="22" max="22" width="14" customWidth="1"/>
    <col min="23" max="23" width="13.140625" customWidth="1"/>
    <col min="24" max="24" width="13.42578125" customWidth="1"/>
    <col min="25" max="25" width="13.140625" customWidth="1"/>
    <col min="26" max="26" width="13.42578125" customWidth="1"/>
    <col min="27" max="27" width="14.140625" customWidth="1"/>
    <col min="28" max="28" width="14" customWidth="1"/>
    <col min="29" max="34" width="12.85546875" customWidth="1"/>
    <col min="35" max="35" width="14" customWidth="1"/>
    <col min="36" max="41" width="11.28515625" customWidth="1"/>
    <col min="42" max="49" width="11.28515625" hidden="1" customWidth="1"/>
    <col min="50" max="50" width="10.28515625" hidden="1" customWidth="1"/>
    <col min="51" max="51" width="12.85546875" hidden="1" customWidth="1"/>
    <col min="52" max="52" width="11.28515625" hidden="1" customWidth="1"/>
    <col min="53" max="55" width="0.140625" customWidth="1"/>
    <col min="56" max="57" width="14" customWidth="1"/>
    <col min="58" max="58" width="12.85546875" customWidth="1"/>
    <col min="59" max="59" width="14" customWidth="1"/>
    <col min="60" max="60" width="9.140625" customWidth="1"/>
  </cols>
  <sheetData>
    <row r="1" spans="1:60" ht="12.75" customHeight="1" x14ac:dyDescent="0.2">
      <c r="A1" s="1" t="s">
        <v>0</v>
      </c>
      <c r="B1" s="1"/>
      <c r="C1" s="1"/>
      <c r="D1" s="2"/>
      <c r="E1" s="2"/>
      <c r="F1" s="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 t="s">
        <v>1</v>
      </c>
      <c r="BH1" s="3"/>
    </row>
    <row r="2" spans="1:60" ht="12.75" customHeight="1" x14ac:dyDescent="0.2">
      <c r="A2" s="1" t="s">
        <v>2</v>
      </c>
      <c r="B2" s="1"/>
      <c r="C2" s="5" t="s">
        <v>3</v>
      </c>
      <c r="D2" s="1" t="s">
        <v>4</v>
      </c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 t="s">
        <v>5</v>
      </c>
      <c r="BH2" s="3"/>
    </row>
    <row r="3" spans="1:60" ht="12.75" customHeight="1" x14ac:dyDescent="0.2">
      <c r="A3" s="6" t="s">
        <v>58</v>
      </c>
      <c r="B3" s="1"/>
      <c r="C3" s="1"/>
      <c r="D3" s="2"/>
      <c r="E3" s="2"/>
      <c r="F3" s="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 t="s">
        <v>7</v>
      </c>
      <c r="BH3" s="3"/>
    </row>
    <row r="4" spans="1:60" ht="12.75" customHeight="1" x14ac:dyDescent="0.2">
      <c r="A4" s="3"/>
      <c r="B4" s="7" t="s">
        <v>8</v>
      </c>
      <c r="C4" s="7" t="s">
        <v>9</v>
      </c>
      <c r="D4" s="7" t="s">
        <v>10</v>
      </c>
      <c r="E4" s="7" t="s">
        <v>10</v>
      </c>
      <c r="F4" s="7" t="s">
        <v>11</v>
      </c>
      <c r="G4" s="8">
        <v>42551</v>
      </c>
      <c r="H4" s="7" t="s">
        <v>7</v>
      </c>
      <c r="I4" s="8">
        <v>42916</v>
      </c>
      <c r="J4" s="7">
        <v>2005</v>
      </c>
      <c r="K4" s="7">
        <f t="shared" ref="K4:BC4" si="0">J4+1</f>
        <v>2006</v>
      </c>
      <c r="L4" s="7">
        <f t="shared" si="0"/>
        <v>2007</v>
      </c>
      <c r="M4" s="7">
        <f t="shared" si="0"/>
        <v>2008</v>
      </c>
      <c r="N4" s="7">
        <f t="shared" si="0"/>
        <v>2009</v>
      </c>
      <c r="O4" s="7">
        <f t="shared" si="0"/>
        <v>2010</v>
      </c>
      <c r="P4" s="7">
        <f t="shared" si="0"/>
        <v>2011</v>
      </c>
      <c r="Q4" s="7">
        <f t="shared" si="0"/>
        <v>2012</v>
      </c>
      <c r="R4" s="7">
        <f t="shared" si="0"/>
        <v>2013</v>
      </c>
      <c r="S4" s="7">
        <f t="shared" si="0"/>
        <v>2014</v>
      </c>
      <c r="T4" s="7">
        <f t="shared" si="0"/>
        <v>2015</v>
      </c>
      <c r="U4" s="7">
        <f t="shared" si="0"/>
        <v>2016</v>
      </c>
      <c r="V4" s="7">
        <f t="shared" si="0"/>
        <v>2017</v>
      </c>
      <c r="W4" s="7">
        <f t="shared" si="0"/>
        <v>2018</v>
      </c>
      <c r="X4" s="7">
        <f t="shared" si="0"/>
        <v>2019</v>
      </c>
      <c r="Y4" s="7">
        <f t="shared" si="0"/>
        <v>2020</v>
      </c>
      <c r="Z4" s="7">
        <f t="shared" si="0"/>
        <v>2021</v>
      </c>
      <c r="AA4" s="7">
        <f t="shared" si="0"/>
        <v>2022</v>
      </c>
      <c r="AB4" s="7">
        <f t="shared" si="0"/>
        <v>2023</v>
      </c>
      <c r="AC4" s="7">
        <f t="shared" si="0"/>
        <v>2024</v>
      </c>
      <c r="AD4" s="7">
        <f t="shared" si="0"/>
        <v>2025</v>
      </c>
      <c r="AE4" s="7">
        <f t="shared" si="0"/>
        <v>2026</v>
      </c>
      <c r="AF4" s="7">
        <f t="shared" si="0"/>
        <v>2027</v>
      </c>
      <c r="AG4" s="7">
        <f t="shared" si="0"/>
        <v>2028</v>
      </c>
      <c r="AH4" s="7">
        <f t="shared" si="0"/>
        <v>2029</v>
      </c>
      <c r="AI4" s="7">
        <f t="shared" si="0"/>
        <v>2030</v>
      </c>
      <c r="AJ4" s="7">
        <f t="shared" si="0"/>
        <v>2031</v>
      </c>
      <c r="AK4" s="7">
        <f t="shared" si="0"/>
        <v>2032</v>
      </c>
      <c r="AL4" s="7">
        <f t="shared" si="0"/>
        <v>2033</v>
      </c>
      <c r="AM4" s="7">
        <f t="shared" si="0"/>
        <v>2034</v>
      </c>
      <c r="AN4" s="7">
        <f t="shared" si="0"/>
        <v>2035</v>
      </c>
      <c r="AO4" s="7">
        <f t="shared" si="0"/>
        <v>2036</v>
      </c>
      <c r="AP4" s="7">
        <f t="shared" si="0"/>
        <v>2037</v>
      </c>
      <c r="AQ4" s="7">
        <f t="shared" si="0"/>
        <v>2038</v>
      </c>
      <c r="AR4" s="7">
        <f t="shared" si="0"/>
        <v>2039</v>
      </c>
      <c r="AS4" s="7">
        <f t="shared" si="0"/>
        <v>2040</v>
      </c>
      <c r="AT4" s="7">
        <f t="shared" si="0"/>
        <v>2041</v>
      </c>
      <c r="AU4" s="7">
        <f t="shared" si="0"/>
        <v>2042</v>
      </c>
      <c r="AV4" s="7">
        <f t="shared" si="0"/>
        <v>2043</v>
      </c>
      <c r="AW4" s="7">
        <f t="shared" si="0"/>
        <v>2044</v>
      </c>
      <c r="AX4" s="7">
        <f t="shared" si="0"/>
        <v>2045</v>
      </c>
      <c r="AY4" s="7">
        <f t="shared" si="0"/>
        <v>2046</v>
      </c>
      <c r="AZ4" s="7">
        <f t="shared" si="0"/>
        <v>2047</v>
      </c>
      <c r="BA4" s="7">
        <f t="shared" si="0"/>
        <v>2048</v>
      </c>
      <c r="BB4" s="7">
        <f t="shared" si="0"/>
        <v>2049</v>
      </c>
      <c r="BC4" s="7">
        <f t="shared" si="0"/>
        <v>2050</v>
      </c>
      <c r="BD4" s="9" t="s">
        <v>12</v>
      </c>
      <c r="BE4" s="4" t="s">
        <v>13</v>
      </c>
      <c r="BF4" s="4"/>
      <c r="BG4" s="10">
        <v>2018</v>
      </c>
      <c r="BH4" s="4"/>
    </row>
    <row r="5" spans="1:60" ht="12.75" customHeight="1" x14ac:dyDescent="0.2">
      <c r="A5" s="3"/>
      <c r="B5" s="1"/>
      <c r="C5" s="3"/>
      <c r="D5" s="11"/>
      <c r="E5" s="11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2.75" customHeight="1" x14ac:dyDescent="0.2">
      <c r="A6" s="13" t="s">
        <v>14</v>
      </c>
      <c r="B6" s="14"/>
      <c r="C6" s="15"/>
      <c r="D6" s="16"/>
      <c r="E6" s="16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12.75" customHeight="1" x14ac:dyDescent="0.2">
      <c r="A7" s="3"/>
      <c r="B7" s="1"/>
      <c r="C7" s="3"/>
      <c r="D7" s="11"/>
      <c r="E7" s="11"/>
      <c r="F7" s="1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2"/>
      <c r="BE7" s="12"/>
      <c r="BF7" s="12"/>
      <c r="BG7" s="12"/>
      <c r="BH7" s="3"/>
    </row>
    <row r="8" spans="1:60" ht="12.75" customHeight="1" x14ac:dyDescent="0.2">
      <c r="A8" s="3"/>
      <c r="B8" s="18" t="s">
        <v>15</v>
      </c>
      <c r="C8" s="3">
        <v>4870000</v>
      </c>
      <c r="D8" s="19">
        <v>40648</v>
      </c>
      <c r="E8" s="19">
        <v>44348</v>
      </c>
      <c r="F8" s="20" t="s">
        <v>16</v>
      </c>
      <c r="G8" s="3">
        <v>2335000</v>
      </c>
      <c r="H8" s="3">
        <v>480000</v>
      </c>
      <c r="I8" s="3">
        <f t="shared" ref="I8:I12" si="1">G8-H8</f>
        <v>1855000</v>
      </c>
      <c r="J8" s="3"/>
      <c r="K8" s="3"/>
      <c r="L8" s="3"/>
      <c r="M8" s="3"/>
      <c r="N8" s="3"/>
      <c r="O8" s="3"/>
      <c r="P8" s="3"/>
      <c r="Q8" s="3">
        <v>575000</v>
      </c>
      <c r="R8" s="3">
        <v>495000</v>
      </c>
      <c r="S8" s="3">
        <v>490000</v>
      </c>
      <c r="T8" s="3">
        <v>490000</v>
      </c>
      <c r="U8" s="3">
        <v>485000</v>
      </c>
      <c r="V8" s="12">
        <v>480000</v>
      </c>
      <c r="W8" s="12">
        <v>480000</v>
      </c>
      <c r="X8" s="12">
        <v>470000</v>
      </c>
      <c r="Y8" s="12">
        <v>455000</v>
      </c>
      <c r="Z8" s="12">
        <v>450000</v>
      </c>
      <c r="AA8" s="12">
        <v>0</v>
      </c>
      <c r="AB8" s="12">
        <v>0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>
        <f t="shared" ref="BD8:BD12" si="2">SUM(J8:BC8)</f>
        <v>4870000</v>
      </c>
      <c r="BE8" s="12">
        <f t="shared" ref="BE8:BE12" si="3">C8-BD8</f>
        <v>0</v>
      </c>
      <c r="BF8" s="12"/>
      <c r="BG8" s="12">
        <f t="shared" ref="BG8:BG12" si="4">SUM(W8:BC8)</f>
        <v>1855000</v>
      </c>
      <c r="BH8" s="3"/>
    </row>
    <row r="9" spans="1:60" ht="12.75" customHeight="1" x14ac:dyDescent="0.2">
      <c r="A9" s="3"/>
      <c r="B9" s="18" t="s">
        <v>17</v>
      </c>
      <c r="C9" s="3">
        <v>1580000</v>
      </c>
      <c r="D9" s="19">
        <v>40892</v>
      </c>
      <c r="E9" s="19">
        <v>44423</v>
      </c>
      <c r="F9" s="20" t="s">
        <v>18</v>
      </c>
      <c r="G9" s="3">
        <v>940000</v>
      </c>
      <c r="H9" s="3">
        <v>160000</v>
      </c>
      <c r="I9" s="3">
        <f t="shared" si="1"/>
        <v>780000</v>
      </c>
      <c r="J9" s="3"/>
      <c r="K9" s="3"/>
      <c r="L9" s="3"/>
      <c r="M9" s="3"/>
      <c r="N9" s="3"/>
      <c r="O9" s="3"/>
      <c r="P9" s="3"/>
      <c r="Q9" s="3"/>
      <c r="R9" s="3">
        <v>160000</v>
      </c>
      <c r="S9" s="3">
        <v>160000</v>
      </c>
      <c r="T9" s="3">
        <v>160000</v>
      </c>
      <c r="U9" s="3">
        <v>160000</v>
      </c>
      <c r="V9" s="12">
        <v>160000</v>
      </c>
      <c r="W9" s="12">
        <v>160000</v>
      </c>
      <c r="X9" s="12">
        <v>155000</v>
      </c>
      <c r="Y9" s="12">
        <v>155000</v>
      </c>
      <c r="Z9" s="12">
        <v>155000</v>
      </c>
      <c r="AA9" s="12">
        <v>155000</v>
      </c>
      <c r="AB9" s="12">
        <v>0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12">
        <f t="shared" si="2"/>
        <v>1580000</v>
      </c>
      <c r="BE9" s="12">
        <f t="shared" si="3"/>
        <v>0</v>
      </c>
      <c r="BF9" s="12"/>
      <c r="BG9" s="12">
        <f t="shared" si="4"/>
        <v>780000</v>
      </c>
      <c r="BH9" s="3"/>
    </row>
    <row r="10" spans="1:60" ht="12.75" customHeight="1" x14ac:dyDescent="0.2">
      <c r="A10" s="3"/>
      <c r="B10" s="18" t="s">
        <v>19</v>
      </c>
      <c r="C10" s="3">
        <v>430000</v>
      </c>
      <c r="D10" s="19">
        <v>41501</v>
      </c>
      <c r="E10" s="19">
        <v>45153</v>
      </c>
      <c r="F10" s="20" t="s">
        <v>18</v>
      </c>
      <c r="G10" s="3">
        <v>340000</v>
      </c>
      <c r="H10" s="3">
        <v>45000</v>
      </c>
      <c r="I10" s="3">
        <f t="shared" si="1"/>
        <v>295000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45000</v>
      </c>
      <c r="U10" s="3">
        <v>45000</v>
      </c>
      <c r="V10" s="12">
        <v>45000</v>
      </c>
      <c r="W10" s="12">
        <v>45000</v>
      </c>
      <c r="X10" s="12">
        <v>45000</v>
      </c>
      <c r="Y10" s="12">
        <v>45000</v>
      </c>
      <c r="Z10" s="12">
        <v>40000</v>
      </c>
      <c r="AA10" s="12">
        <v>40000</v>
      </c>
      <c r="AB10" s="12">
        <v>40000</v>
      </c>
      <c r="AC10" s="12">
        <v>40000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>
        <f t="shared" si="2"/>
        <v>430000</v>
      </c>
      <c r="BE10" s="12">
        <f t="shared" si="3"/>
        <v>0</v>
      </c>
      <c r="BF10" s="12"/>
      <c r="BG10" s="12">
        <f t="shared" si="4"/>
        <v>295000</v>
      </c>
      <c r="BH10" s="3"/>
    </row>
    <row r="11" spans="1:60" ht="12.75" customHeight="1" x14ac:dyDescent="0.2">
      <c r="A11" s="21" t="s">
        <v>3</v>
      </c>
      <c r="B11" s="22" t="s">
        <v>20</v>
      </c>
      <c r="C11" s="23">
        <v>440000</v>
      </c>
      <c r="D11" s="24">
        <v>42061</v>
      </c>
      <c r="E11" s="24">
        <v>45703</v>
      </c>
      <c r="F11" s="25" t="s">
        <v>21</v>
      </c>
      <c r="G11" s="23">
        <v>395000</v>
      </c>
      <c r="H11" s="23">
        <v>45000</v>
      </c>
      <c r="I11" s="3">
        <f t="shared" si="1"/>
        <v>350000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45000</v>
      </c>
      <c r="V11" s="26">
        <v>45000</v>
      </c>
      <c r="W11" s="26">
        <v>45000</v>
      </c>
      <c r="X11" s="26">
        <v>45000</v>
      </c>
      <c r="Y11" s="26">
        <v>45000</v>
      </c>
      <c r="Z11" s="26">
        <v>45000</v>
      </c>
      <c r="AA11" s="26">
        <v>45000</v>
      </c>
      <c r="AB11" s="26">
        <v>45000</v>
      </c>
      <c r="AC11" s="12">
        <v>40000</v>
      </c>
      <c r="AD11" s="12">
        <v>40000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12">
        <f t="shared" si="2"/>
        <v>440000</v>
      </c>
      <c r="BE11" s="12">
        <f t="shared" si="3"/>
        <v>0</v>
      </c>
      <c r="BF11" s="12"/>
      <c r="BG11" s="12">
        <f t="shared" si="4"/>
        <v>350000</v>
      </c>
      <c r="BH11" s="3"/>
    </row>
    <row r="12" spans="1:60" ht="12.75" customHeight="1" x14ac:dyDescent="0.2">
      <c r="A12" s="3"/>
      <c r="B12" s="18" t="s">
        <v>22</v>
      </c>
      <c r="C12" s="3">
        <v>6845000</v>
      </c>
      <c r="D12" s="19">
        <v>42068</v>
      </c>
      <c r="E12" s="19">
        <v>44348</v>
      </c>
      <c r="F12" s="20" t="s">
        <v>23</v>
      </c>
      <c r="G12" s="3">
        <v>5795000</v>
      </c>
      <c r="H12" s="3">
        <v>1035000</v>
      </c>
      <c r="I12" s="3">
        <f t="shared" si="1"/>
        <v>4760000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1050000</v>
      </c>
      <c r="V12" s="12">
        <v>1035000</v>
      </c>
      <c r="W12" s="12">
        <v>1035000</v>
      </c>
      <c r="X12" s="12">
        <v>1030000</v>
      </c>
      <c r="Y12" s="12">
        <v>1325000</v>
      </c>
      <c r="Z12" s="12">
        <v>1370000</v>
      </c>
      <c r="AA12" s="12">
        <v>0</v>
      </c>
      <c r="AB12" s="12">
        <v>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>
        <f t="shared" si="2"/>
        <v>6845000</v>
      </c>
      <c r="BE12" s="12">
        <f t="shared" si="3"/>
        <v>0</v>
      </c>
      <c r="BF12" s="12"/>
      <c r="BG12" s="12">
        <f t="shared" si="4"/>
        <v>4760000</v>
      </c>
      <c r="BH12" s="3"/>
    </row>
    <row r="13" spans="1:60" ht="12.75" customHeight="1" x14ac:dyDescent="0.2">
      <c r="A13" s="3"/>
      <c r="B13" s="1"/>
      <c r="C13" s="3"/>
      <c r="D13" s="11"/>
      <c r="E13" s="11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12"/>
      <c r="BE13" s="12"/>
      <c r="BF13" s="12"/>
      <c r="BG13" s="12"/>
      <c r="BH13" s="3"/>
    </row>
    <row r="14" spans="1:60" ht="12.75" customHeight="1" x14ac:dyDescent="0.2">
      <c r="A14" s="3"/>
      <c r="B14" s="6" t="s">
        <v>24</v>
      </c>
      <c r="C14" s="3"/>
      <c r="D14" s="11"/>
      <c r="E14" s="11"/>
      <c r="F14" s="11"/>
      <c r="G14" s="27">
        <f t="shared" ref="G14:BE14" si="5">SUM(G8:G13)</f>
        <v>9805000</v>
      </c>
      <c r="H14" s="27">
        <f t="shared" si="5"/>
        <v>1765000</v>
      </c>
      <c r="I14" s="27">
        <f t="shared" si="5"/>
        <v>8040000</v>
      </c>
      <c r="J14" s="27">
        <f t="shared" si="5"/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0</v>
      </c>
      <c r="O14" s="27">
        <f t="shared" si="5"/>
        <v>0</v>
      </c>
      <c r="P14" s="27">
        <f t="shared" si="5"/>
        <v>0</v>
      </c>
      <c r="Q14" s="27">
        <f t="shared" si="5"/>
        <v>575000</v>
      </c>
      <c r="R14" s="27">
        <f t="shared" si="5"/>
        <v>655000</v>
      </c>
      <c r="S14" s="27">
        <f t="shared" si="5"/>
        <v>650000</v>
      </c>
      <c r="T14" s="27">
        <f t="shared" si="5"/>
        <v>695000</v>
      </c>
      <c r="U14" s="27">
        <f t="shared" si="5"/>
        <v>1785000</v>
      </c>
      <c r="V14" s="28">
        <f t="shared" si="5"/>
        <v>1765000</v>
      </c>
      <c r="W14" s="28">
        <f t="shared" si="5"/>
        <v>1765000</v>
      </c>
      <c r="X14" s="28">
        <f t="shared" si="5"/>
        <v>1745000</v>
      </c>
      <c r="Y14" s="28">
        <f t="shared" si="5"/>
        <v>2025000</v>
      </c>
      <c r="Z14" s="28">
        <f t="shared" si="5"/>
        <v>2060000</v>
      </c>
      <c r="AA14" s="28">
        <f t="shared" si="5"/>
        <v>240000</v>
      </c>
      <c r="AB14" s="28">
        <f t="shared" si="5"/>
        <v>85000</v>
      </c>
      <c r="AC14" s="28">
        <f t="shared" si="5"/>
        <v>80000</v>
      </c>
      <c r="AD14" s="28">
        <f t="shared" si="5"/>
        <v>40000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7">
        <f t="shared" si="5"/>
        <v>0</v>
      </c>
      <c r="AQ14" s="27">
        <f t="shared" si="5"/>
        <v>0</v>
      </c>
      <c r="AR14" s="27">
        <f t="shared" si="5"/>
        <v>0</v>
      </c>
      <c r="AS14" s="27">
        <f t="shared" si="5"/>
        <v>0</v>
      </c>
      <c r="AT14" s="27">
        <f t="shared" si="5"/>
        <v>0</v>
      </c>
      <c r="AU14" s="27">
        <f t="shared" si="5"/>
        <v>0</v>
      </c>
      <c r="AV14" s="27">
        <f t="shared" si="5"/>
        <v>0</v>
      </c>
      <c r="AW14" s="27">
        <f t="shared" si="5"/>
        <v>0</v>
      </c>
      <c r="AX14" s="27">
        <f t="shared" si="5"/>
        <v>0</v>
      </c>
      <c r="AY14" s="27">
        <f t="shared" si="5"/>
        <v>0</v>
      </c>
      <c r="AZ14" s="27">
        <f t="shared" si="5"/>
        <v>0</v>
      </c>
      <c r="BA14" s="27">
        <f t="shared" si="5"/>
        <v>0</v>
      </c>
      <c r="BB14" s="27">
        <f t="shared" si="5"/>
        <v>0</v>
      </c>
      <c r="BC14" s="27">
        <f t="shared" si="5"/>
        <v>0</v>
      </c>
      <c r="BD14" s="28">
        <f t="shared" si="5"/>
        <v>14165000</v>
      </c>
      <c r="BE14" s="28">
        <f t="shared" si="5"/>
        <v>0</v>
      </c>
      <c r="BF14" s="12"/>
      <c r="BG14" s="28">
        <f>SUM(BG8:BG13)</f>
        <v>8040000</v>
      </c>
      <c r="BH14" s="3"/>
    </row>
    <row r="15" spans="1:60" ht="12.75" customHeight="1" x14ac:dyDescent="0.2">
      <c r="A15" s="3"/>
      <c r="B15" s="1"/>
      <c r="C15" s="3"/>
      <c r="D15" s="11"/>
      <c r="E15" s="11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2"/>
      <c r="BE15" s="12"/>
      <c r="BF15" s="12"/>
      <c r="BG15" s="12"/>
      <c r="BH15" s="3"/>
    </row>
    <row r="16" spans="1:60" ht="12.75" customHeight="1" x14ac:dyDescent="0.2">
      <c r="A16" s="13" t="s">
        <v>29</v>
      </c>
      <c r="B16" s="14"/>
      <c r="C16" s="15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7"/>
      <c r="BE16" s="17"/>
      <c r="BF16" s="17"/>
      <c r="BG16" s="17"/>
      <c r="BH16" s="15"/>
    </row>
    <row r="17" spans="1:60" ht="12.75" customHeight="1" x14ac:dyDescent="0.2">
      <c r="A17" s="3"/>
      <c r="B17" s="1"/>
      <c r="C17" s="3"/>
      <c r="D17" s="11"/>
      <c r="E17" s="11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2"/>
      <c r="BE17" s="12"/>
      <c r="BF17" s="12"/>
      <c r="BG17" s="12"/>
      <c r="BH17" s="3"/>
    </row>
    <row r="18" spans="1:60" ht="12.75" customHeight="1" x14ac:dyDescent="0.2">
      <c r="A18" s="3"/>
      <c r="B18" s="18" t="s">
        <v>30</v>
      </c>
      <c r="C18" s="3">
        <v>6760000</v>
      </c>
      <c r="D18" s="19">
        <v>42061</v>
      </c>
      <c r="E18" s="19">
        <v>49355</v>
      </c>
      <c r="F18" s="20" t="s">
        <v>21</v>
      </c>
      <c r="G18" s="3">
        <v>6415000</v>
      </c>
      <c r="H18" s="3">
        <v>343000</v>
      </c>
      <c r="I18" s="3">
        <f t="shared" ref="I18:I20" si="6">G18-H18</f>
        <v>6072000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345000</v>
      </c>
      <c r="V18" s="12">
        <v>343000</v>
      </c>
      <c r="W18" s="12">
        <v>338000</v>
      </c>
      <c r="X18" s="12">
        <v>338000</v>
      </c>
      <c r="Y18" s="12">
        <v>338000</v>
      </c>
      <c r="Z18" s="12">
        <v>338000</v>
      </c>
      <c r="AA18" s="12">
        <v>338000</v>
      </c>
      <c r="AB18" s="12">
        <v>338000</v>
      </c>
      <c r="AC18" s="12">
        <v>338000</v>
      </c>
      <c r="AD18" s="12">
        <v>338000</v>
      </c>
      <c r="AE18" s="12">
        <v>338000</v>
      </c>
      <c r="AF18" s="12">
        <v>338000</v>
      </c>
      <c r="AG18" s="12">
        <v>338000</v>
      </c>
      <c r="AH18" s="12">
        <v>338000</v>
      </c>
      <c r="AI18" s="12">
        <v>338000</v>
      </c>
      <c r="AJ18" s="12">
        <v>338000</v>
      </c>
      <c r="AK18" s="12">
        <v>335000</v>
      </c>
      <c r="AL18" s="12">
        <v>335000</v>
      </c>
      <c r="AM18" s="12">
        <v>335000</v>
      </c>
      <c r="AN18" s="12">
        <v>335000</v>
      </c>
      <c r="AO18" s="1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12">
        <f t="shared" ref="BD18:BD20" si="7">SUM(J18:BC18)</f>
        <v>6760000</v>
      </c>
      <c r="BE18" s="12">
        <f t="shared" ref="BE18:BE20" si="8">C18-BD18</f>
        <v>0</v>
      </c>
      <c r="BF18" s="12"/>
      <c r="BG18" s="12">
        <f t="shared" ref="BG18:BG20" si="9">SUM(W18:BC18)</f>
        <v>6072000</v>
      </c>
      <c r="BH18" s="3"/>
    </row>
    <row r="19" spans="1:60" ht="12.75" customHeight="1" x14ac:dyDescent="0.2">
      <c r="A19" s="21" t="s">
        <v>3</v>
      </c>
      <c r="B19" s="22" t="s">
        <v>32</v>
      </c>
      <c r="C19" s="23">
        <v>280800</v>
      </c>
      <c r="D19" s="24">
        <v>42061</v>
      </c>
      <c r="E19" s="24">
        <v>47894</v>
      </c>
      <c r="F19" s="25" t="s">
        <v>21</v>
      </c>
      <c r="G19" s="23">
        <v>270000</v>
      </c>
      <c r="H19" s="23">
        <v>17000</v>
      </c>
      <c r="I19" s="3">
        <f t="shared" si="6"/>
        <v>253000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10800</v>
      </c>
      <c r="V19" s="26">
        <v>17000</v>
      </c>
      <c r="W19" s="26">
        <v>17000</v>
      </c>
      <c r="X19" s="26">
        <v>17000</v>
      </c>
      <c r="Y19" s="26">
        <v>17000</v>
      </c>
      <c r="Z19" s="26">
        <v>17000</v>
      </c>
      <c r="AA19" s="26">
        <v>17000</v>
      </c>
      <c r="AB19" s="26">
        <v>17000</v>
      </c>
      <c r="AC19" s="12">
        <v>17000</v>
      </c>
      <c r="AD19" s="12">
        <v>17000</v>
      </c>
      <c r="AE19" s="12">
        <v>17000</v>
      </c>
      <c r="AF19" s="12">
        <v>17000</v>
      </c>
      <c r="AG19" s="12">
        <v>17000</v>
      </c>
      <c r="AH19" s="12">
        <v>22000</v>
      </c>
      <c r="AI19" s="12">
        <v>22000</v>
      </c>
      <c r="AJ19" s="12">
        <v>22000</v>
      </c>
      <c r="AK19" s="12"/>
      <c r="AL19" s="12"/>
      <c r="AM19" s="12"/>
      <c r="AN19" s="12"/>
      <c r="AO19" s="1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">
        <f t="shared" si="7"/>
        <v>280800</v>
      </c>
      <c r="BE19" s="12">
        <f t="shared" si="8"/>
        <v>0</v>
      </c>
      <c r="BF19" s="12"/>
      <c r="BG19" s="12">
        <f t="shared" si="9"/>
        <v>253000</v>
      </c>
      <c r="BH19" s="3"/>
    </row>
    <row r="20" spans="1:60" ht="12.75" customHeight="1" x14ac:dyDescent="0.2">
      <c r="A20" s="3"/>
      <c r="B20" s="18" t="s">
        <v>34</v>
      </c>
      <c r="C20" s="3">
        <v>627000</v>
      </c>
      <c r="D20" s="19">
        <v>42068</v>
      </c>
      <c r="E20" s="19">
        <v>44348</v>
      </c>
      <c r="F20" s="20" t="s">
        <v>23</v>
      </c>
      <c r="G20" s="3">
        <v>500000</v>
      </c>
      <c r="H20" s="3">
        <v>100000</v>
      </c>
      <c r="I20" s="3">
        <f t="shared" si="6"/>
        <v>400000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127000</v>
      </c>
      <c r="V20" s="12">
        <v>100000</v>
      </c>
      <c r="W20" s="12">
        <v>100000</v>
      </c>
      <c r="X20" s="12">
        <v>100000</v>
      </c>
      <c r="Y20" s="12">
        <v>100000</v>
      </c>
      <c r="Z20" s="12">
        <v>100000</v>
      </c>
      <c r="AA20" s="12">
        <v>0</v>
      </c>
      <c r="AB20" s="12">
        <v>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2">
        <f t="shared" si="7"/>
        <v>627000</v>
      </c>
      <c r="BE20" s="12">
        <f t="shared" si="8"/>
        <v>0</v>
      </c>
      <c r="BF20" s="12"/>
      <c r="BG20" s="12">
        <f t="shared" si="9"/>
        <v>400000</v>
      </c>
      <c r="BH20" s="3"/>
    </row>
    <row r="21" spans="1:60" ht="12.75" customHeight="1" x14ac:dyDescent="0.2">
      <c r="A21" s="3"/>
      <c r="B21" s="1"/>
      <c r="C21" s="3"/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/>
      <c r="BE21" s="12"/>
      <c r="BF21" s="12"/>
      <c r="BG21" s="12"/>
      <c r="BH21" s="3"/>
    </row>
    <row r="22" spans="1:60" ht="12.75" customHeight="1" x14ac:dyDescent="0.2">
      <c r="A22" s="3"/>
      <c r="B22" s="6" t="s">
        <v>36</v>
      </c>
      <c r="C22" s="3"/>
      <c r="D22" s="11"/>
      <c r="E22" s="11"/>
      <c r="F22" s="11"/>
      <c r="G22" s="27">
        <f t="shared" ref="G22:BE22" si="10">SUM(G18:G21)</f>
        <v>7185000</v>
      </c>
      <c r="H22" s="27">
        <f t="shared" si="10"/>
        <v>460000</v>
      </c>
      <c r="I22" s="27">
        <f t="shared" si="10"/>
        <v>6725000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0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27">
        <f t="shared" si="10"/>
        <v>482800</v>
      </c>
      <c r="V22" s="28">
        <f t="shared" si="10"/>
        <v>460000</v>
      </c>
      <c r="W22" s="28">
        <f t="shared" si="10"/>
        <v>455000</v>
      </c>
      <c r="X22" s="28">
        <f t="shared" si="10"/>
        <v>455000</v>
      </c>
      <c r="Y22" s="28">
        <f t="shared" si="10"/>
        <v>455000</v>
      </c>
      <c r="Z22" s="28">
        <f t="shared" si="10"/>
        <v>455000</v>
      </c>
      <c r="AA22" s="28">
        <f t="shared" si="10"/>
        <v>355000</v>
      </c>
      <c r="AB22" s="28">
        <f t="shared" si="10"/>
        <v>355000</v>
      </c>
      <c r="AC22" s="28">
        <f t="shared" si="10"/>
        <v>355000</v>
      </c>
      <c r="AD22" s="28">
        <f t="shared" si="10"/>
        <v>355000</v>
      </c>
      <c r="AE22" s="28">
        <f t="shared" si="10"/>
        <v>355000</v>
      </c>
      <c r="AF22" s="28">
        <f t="shared" si="10"/>
        <v>355000</v>
      </c>
      <c r="AG22" s="28">
        <f t="shared" si="10"/>
        <v>355000</v>
      </c>
      <c r="AH22" s="28">
        <f t="shared" si="10"/>
        <v>360000</v>
      </c>
      <c r="AI22" s="28">
        <f t="shared" si="10"/>
        <v>360000</v>
      </c>
      <c r="AJ22" s="28">
        <f t="shared" si="10"/>
        <v>360000</v>
      </c>
      <c r="AK22" s="28">
        <f t="shared" si="10"/>
        <v>335000</v>
      </c>
      <c r="AL22" s="28">
        <f t="shared" si="10"/>
        <v>335000</v>
      </c>
      <c r="AM22" s="28">
        <f t="shared" si="10"/>
        <v>335000</v>
      </c>
      <c r="AN22" s="28">
        <f t="shared" si="10"/>
        <v>335000</v>
      </c>
      <c r="AO22" s="28">
        <f t="shared" si="10"/>
        <v>0</v>
      </c>
      <c r="AP22" s="27">
        <f t="shared" si="10"/>
        <v>0</v>
      </c>
      <c r="AQ22" s="27">
        <f t="shared" si="10"/>
        <v>0</v>
      </c>
      <c r="AR22" s="27">
        <f t="shared" si="10"/>
        <v>0</v>
      </c>
      <c r="AS22" s="27">
        <f t="shared" si="10"/>
        <v>0</v>
      </c>
      <c r="AT22" s="27">
        <f t="shared" si="10"/>
        <v>0</v>
      </c>
      <c r="AU22" s="27">
        <f t="shared" si="10"/>
        <v>0</v>
      </c>
      <c r="AV22" s="27">
        <f t="shared" si="10"/>
        <v>0</v>
      </c>
      <c r="AW22" s="27">
        <f t="shared" si="10"/>
        <v>0</v>
      </c>
      <c r="AX22" s="27">
        <f t="shared" si="10"/>
        <v>0</v>
      </c>
      <c r="AY22" s="27">
        <f t="shared" si="10"/>
        <v>0</v>
      </c>
      <c r="AZ22" s="27">
        <f t="shared" si="10"/>
        <v>0</v>
      </c>
      <c r="BA22" s="27">
        <f t="shared" si="10"/>
        <v>0</v>
      </c>
      <c r="BB22" s="27">
        <f t="shared" si="10"/>
        <v>0</v>
      </c>
      <c r="BC22" s="27">
        <f t="shared" si="10"/>
        <v>0</v>
      </c>
      <c r="BD22" s="28">
        <f t="shared" si="10"/>
        <v>7667800</v>
      </c>
      <c r="BE22" s="28">
        <f t="shared" si="10"/>
        <v>0</v>
      </c>
      <c r="BF22" s="12"/>
      <c r="BG22" s="28">
        <f>SUM(BG18:BG21)</f>
        <v>6725000</v>
      </c>
      <c r="BH22" s="3"/>
    </row>
    <row r="23" spans="1:60" ht="12.75" customHeight="1" x14ac:dyDescent="0.2">
      <c r="A23" s="3"/>
      <c r="B23" s="1"/>
      <c r="C23" s="3"/>
      <c r="D23" s="11"/>
      <c r="E23" s="11"/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2"/>
      <c r="BE23" s="12"/>
      <c r="BF23" s="12"/>
      <c r="BG23" s="12"/>
      <c r="BH23" s="3"/>
    </row>
    <row r="24" spans="1:60" ht="12.75" customHeight="1" x14ac:dyDescent="0.2">
      <c r="A24" s="13" t="s">
        <v>25</v>
      </c>
      <c r="B24" s="14"/>
      <c r="C24" s="15"/>
      <c r="D24" s="16"/>
      <c r="E24" s="16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7"/>
      <c r="BE24" s="17"/>
      <c r="BF24" s="17"/>
      <c r="BG24" s="17"/>
      <c r="BH24" s="15"/>
    </row>
    <row r="25" spans="1:60" ht="12.75" customHeight="1" x14ac:dyDescent="0.2">
      <c r="A25" s="3"/>
      <c r="B25" s="1"/>
      <c r="C25" s="3"/>
      <c r="D25" s="11"/>
      <c r="E25" s="11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12"/>
      <c r="BE25" s="12"/>
      <c r="BF25" s="12"/>
      <c r="BG25" s="12"/>
      <c r="BH25" s="3"/>
    </row>
    <row r="26" spans="1:60" ht="12.75" customHeight="1" x14ac:dyDescent="0.2">
      <c r="A26" s="29" t="s">
        <v>26</v>
      </c>
      <c r="B26" s="22" t="s">
        <v>27</v>
      </c>
      <c r="C26" s="23">
        <v>13400000</v>
      </c>
      <c r="D26" s="24">
        <v>38384</v>
      </c>
      <c r="E26" s="24">
        <v>44166</v>
      </c>
      <c r="F26" s="25" t="s">
        <v>28</v>
      </c>
      <c r="G26" s="23">
        <v>0</v>
      </c>
      <c r="H26" s="23">
        <f>1245000-1245000</f>
        <v>0</v>
      </c>
      <c r="I26" s="3">
        <f t="shared" ref="I26:I28" si="11">G26-H26</f>
        <v>0</v>
      </c>
      <c r="J26" s="23"/>
      <c r="K26" s="23"/>
      <c r="L26" s="23"/>
      <c r="M26" s="23"/>
      <c r="N26" s="23"/>
      <c r="O26" s="23"/>
      <c r="P26" s="23">
        <v>175000</v>
      </c>
      <c r="Q26" s="23">
        <v>1405000</v>
      </c>
      <c r="R26" s="23">
        <v>1390000</v>
      </c>
      <c r="S26" s="23">
        <v>1375000</v>
      </c>
      <c r="T26" s="23">
        <v>1360000</v>
      </c>
      <c r="U26" s="23">
        <f>1245000-1245000</f>
        <v>0</v>
      </c>
      <c r="V26" s="26">
        <f>1170000-1170000</f>
        <v>0</v>
      </c>
      <c r="W26" s="26">
        <f>1165000-1165000</f>
        <v>0</v>
      </c>
      <c r="X26" s="26">
        <f>1155000-1155000</f>
        <v>0</v>
      </c>
      <c r="Y26" s="26">
        <f>1445000-1445000</f>
        <v>0</v>
      </c>
      <c r="Z26" s="26">
        <f>1515000-1515000</f>
        <v>0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6">
        <f t="shared" ref="BD26:BD28" si="12">SUM(J26:BC26)</f>
        <v>5705000</v>
      </c>
      <c r="BE26" s="26">
        <f t="shared" ref="BE26:BE28" si="13">C26-BD26</f>
        <v>7695000</v>
      </c>
      <c r="BF26" s="26"/>
      <c r="BG26" s="26">
        <f t="shared" ref="BG26:BG28" si="14">SUM(W26:BC26)</f>
        <v>0</v>
      </c>
      <c r="BH26" s="23"/>
    </row>
    <row r="27" spans="1:60" ht="12.75" customHeight="1" x14ac:dyDescent="0.2">
      <c r="A27" s="3"/>
      <c r="B27" s="18" t="s">
        <v>31</v>
      </c>
      <c r="C27" s="3">
        <v>1950000</v>
      </c>
      <c r="D27" s="19">
        <v>41501</v>
      </c>
      <c r="E27" s="19">
        <v>43327</v>
      </c>
      <c r="F27" s="20" t="s">
        <v>18</v>
      </c>
      <c r="G27" s="3">
        <v>1045000</v>
      </c>
      <c r="H27" s="3">
        <v>435000</v>
      </c>
      <c r="I27" s="3">
        <f t="shared" si="11"/>
        <v>610000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455000</v>
      </c>
      <c r="U27" s="3">
        <v>450000</v>
      </c>
      <c r="V27" s="12">
        <v>435000</v>
      </c>
      <c r="W27" s="12">
        <v>420000</v>
      </c>
      <c r="X27" s="12">
        <v>190000</v>
      </c>
      <c r="Y27" s="12">
        <v>0</v>
      </c>
      <c r="Z27" s="12">
        <v>0</v>
      </c>
      <c r="AA27" s="12">
        <v>0</v>
      </c>
      <c r="AB27" s="12">
        <v>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12">
        <f t="shared" si="12"/>
        <v>1950000</v>
      </c>
      <c r="BE27" s="12">
        <f t="shared" si="13"/>
        <v>0</v>
      </c>
      <c r="BF27" s="12"/>
      <c r="BG27" s="12">
        <f t="shared" si="14"/>
        <v>610000</v>
      </c>
      <c r="BH27" s="3"/>
    </row>
    <row r="28" spans="1:60" ht="12.75" customHeight="1" x14ac:dyDescent="0.2">
      <c r="A28" s="3"/>
      <c r="B28" s="18" t="s">
        <v>33</v>
      </c>
      <c r="C28" s="3">
        <v>1724000</v>
      </c>
      <c r="D28" s="19">
        <v>42061</v>
      </c>
      <c r="E28" s="19">
        <v>49355</v>
      </c>
      <c r="F28" s="20" t="s">
        <v>21</v>
      </c>
      <c r="G28" s="3">
        <v>1635000</v>
      </c>
      <c r="H28" s="3">
        <v>90000</v>
      </c>
      <c r="I28" s="3">
        <f t="shared" si="11"/>
        <v>1545000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89000</v>
      </c>
      <c r="V28" s="12">
        <v>90000</v>
      </c>
      <c r="W28" s="12">
        <v>90000</v>
      </c>
      <c r="X28" s="12">
        <v>90000</v>
      </c>
      <c r="Y28" s="12">
        <v>90000</v>
      </c>
      <c r="Z28" s="12">
        <v>85000</v>
      </c>
      <c r="AA28" s="12">
        <v>85000</v>
      </c>
      <c r="AB28" s="12">
        <v>85000</v>
      </c>
      <c r="AC28" s="12">
        <v>85000</v>
      </c>
      <c r="AD28" s="12">
        <v>85000</v>
      </c>
      <c r="AE28" s="12">
        <v>85000</v>
      </c>
      <c r="AF28" s="12">
        <v>85000</v>
      </c>
      <c r="AG28" s="12">
        <v>85000</v>
      </c>
      <c r="AH28" s="12">
        <v>85000</v>
      </c>
      <c r="AI28" s="12">
        <v>85000</v>
      </c>
      <c r="AJ28" s="12">
        <v>85000</v>
      </c>
      <c r="AK28" s="12">
        <v>85000</v>
      </c>
      <c r="AL28" s="12">
        <v>85000</v>
      </c>
      <c r="AM28" s="12">
        <v>85000</v>
      </c>
      <c r="AN28" s="12">
        <v>85000</v>
      </c>
      <c r="AO28" s="12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12">
        <f t="shared" si="12"/>
        <v>1724000</v>
      </c>
      <c r="BE28" s="12">
        <f t="shared" si="13"/>
        <v>0</v>
      </c>
      <c r="BF28" s="12"/>
      <c r="BG28" s="12">
        <f t="shared" si="14"/>
        <v>1545000</v>
      </c>
      <c r="BH28" s="3"/>
    </row>
    <row r="29" spans="1:60" ht="12.75" customHeight="1" x14ac:dyDescent="0.2">
      <c r="A29" s="3"/>
      <c r="B29" s="1"/>
      <c r="C29" s="3"/>
      <c r="D29" s="11"/>
      <c r="E29" s="11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2"/>
      <c r="BE29" s="12"/>
      <c r="BF29" s="12"/>
      <c r="BG29" s="12"/>
      <c r="BH29" s="3"/>
    </row>
    <row r="30" spans="1:60" ht="12.75" customHeight="1" x14ac:dyDescent="0.2">
      <c r="A30" s="3"/>
      <c r="B30" s="6" t="s">
        <v>35</v>
      </c>
      <c r="C30" s="3"/>
      <c r="D30" s="11"/>
      <c r="E30" s="11"/>
      <c r="F30" s="11"/>
      <c r="G30" s="27">
        <f t="shared" ref="G30:BE30" si="15">SUM(G26:G29)</f>
        <v>2680000</v>
      </c>
      <c r="H30" s="27">
        <f t="shared" si="15"/>
        <v>525000</v>
      </c>
      <c r="I30" s="27">
        <f t="shared" si="15"/>
        <v>2155000</v>
      </c>
      <c r="J30" s="27">
        <f t="shared" si="15"/>
        <v>0</v>
      </c>
      <c r="K30" s="27">
        <f t="shared" si="15"/>
        <v>0</v>
      </c>
      <c r="L30" s="27">
        <f t="shared" si="15"/>
        <v>0</v>
      </c>
      <c r="M30" s="27">
        <f t="shared" si="15"/>
        <v>0</v>
      </c>
      <c r="N30" s="27">
        <f t="shared" si="15"/>
        <v>0</v>
      </c>
      <c r="O30" s="27">
        <f t="shared" si="15"/>
        <v>0</v>
      </c>
      <c r="P30" s="27">
        <f t="shared" si="15"/>
        <v>175000</v>
      </c>
      <c r="Q30" s="27">
        <f t="shared" si="15"/>
        <v>1405000</v>
      </c>
      <c r="R30" s="27">
        <f t="shared" si="15"/>
        <v>1390000</v>
      </c>
      <c r="S30" s="27">
        <f t="shared" si="15"/>
        <v>1375000</v>
      </c>
      <c r="T30" s="27">
        <f t="shared" si="15"/>
        <v>1815000</v>
      </c>
      <c r="U30" s="27">
        <f t="shared" si="15"/>
        <v>539000</v>
      </c>
      <c r="V30" s="28">
        <f t="shared" si="15"/>
        <v>525000</v>
      </c>
      <c r="W30" s="28">
        <f t="shared" si="15"/>
        <v>510000</v>
      </c>
      <c r="X30" s="28">
        <f t="shared" si="15"/>
        <v>280000</v>
      </c>
      <c r="Y30" s="28">
        <f t="shared" si="15"/>
        <v>90000</v>
      </c>
      <c r="Z30" s="28">
        <f t="shared" si="15"/>
        <v>85000</v>
      </c>
      <c r="AA30" s="28">
        <f t="shared" si="15"/>
        <v>85000</v>
      </c>
      <c r="AB30" s="28">
        <f t="shared" si="15"/>
        <v>85000</v>
      </c>
      <c r="AC30" s="28">
        <f t="shared" si="15"/>
        <v>85000</v>
      </c>
      <c r="AD30" s="28">
        <f t="shared" si="15"/>
        <v>85000</v>
      </c>
      <c r="AE30" s="28">
        <f t="shared" si="15"/>
        <v>85000</v>
      </c>
      <c r="AF30" s="28">
        <f t="shared" si="15"/>
        <v>85000</v>
      </c>
      <c r="AG30" s="28">
        <f t="shared" si="15"/>
        <v>85000</v>
      </c>
      <c r="AH30" s="28">
        <f t="shared" si="15"/>
        <v>85000</v>
      </c>
      <c r="AI30" s="28">
        <f t="shared" si="15"/>
        <v>85000</v>
      </c>
      <c r="AJ30" s="28">
        <f t="shared" si="15"/>
        <v>85000</v>
      </c>
      <c r="AK30" s="28">
        <f t="shared" si="15"/>
        <v>85000</v>
      </c>
      <c r="AL30" s="28">
        <f t="shared" si="15"/>
        <v>85000</v>
      </c>
      <c r="AM30" s="28">
        <f t="shared" si="15"/>
        <v>85000</v>
      </c>
      <c r="AN30" s="28">
        <f t="shared" si="15"/>
        <v>85000</v>
      </c>
      <c r="AO30" s="28">
        <f t="shared" si="15"/>
        <v>0</v>
      </c>
      <c r="AP30" s="27">
        <f t="shared" si="15"/>
        <v>0</v>
      </c>
      <c r="AQ30" s="27">
        <f t="shared" si="15"/>
        <v>0</v>
      </c>
      <c r="AR30" s="27">
        <f t="shared" si="15"/>
        <v>0</v>
      </c>
      <c r="AS30" s="27">
        <f t="shared" si="15"/>
        <v>0</v>
      </c>
      <c r="AT30" s="27">
        <f t="shared" si="15"/>
        <v>0</v>
      </c>
      <c r="AU30" s="27">
        <f t="shared" si="15"/>
        <v>0</v>
      </c>
      <c r="AV30" s="27">
        <f t="shared" si="15"/>
        <v>0</v>
      </c>
      <c r="AW30" s="27">
        <f t="shared" si="15"/>
        <v>0</v>
      </c>
      <c r="AX30" s="27">
        <f t="shared" si="15"/>
        <v>0</v>
      </c>
      <c r="AY30" s="27">
        <f t="shared" si="15"/>
        <v>0</v>
      </c>
      <c r="AZ30" s="27">
        <f t="shared" si="15"/>
        <v>0</v>
      </c>
      <c r="BA30" s="27">
        <f t="shared" si="15"/>
        <v>0</v>
      </c>
      <c r="BB30" s="27">
        <f t="shared" si="15"/>
        <v>0</v>
      </c>
      <c r="BC30" s="27">
        <f t="shared" si="15"/>
        <v>0</v>
      </c>
      <c r="BD30" s="28">
        <f t="shared" si="15"/>
        <v>9379000</v>
      </c>
      <c r="BE30" s="28">
        <f t="shared" si="15"/>
        <v>7695000</v>
      </c>
      <c r="BF30" s="12"/>
      <c r="BG30" s="28">
        <f>SUM(BG26:BG29)</f>
        <v>2155000</v>
      </c>
      <c r="BH30" s="3"/>
    </row>
    <row r="31" spans="1:60" ht="12.75" customHeight="1" x14ac:dyDescent="0.2">
      <c r="A31" s="3"/>
      <c r="B31" s="1"/>
      <c r="C31" s="3"/>
      <c r="D31" s="11"/>
      <c r="E31" s="11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12"/>
      <c r="BE31" s="12"/>
      <c r="BF31" s="12"/>
      <c r="BG31" s="12"/>
      <c r="BH31" s="3"/>
    </row>
    <row r="32" spans="1:60" ht="12.75" customHeight="1" x14ac:dyDescent="0.2">
      <c r="A32" s="3"/>
      <c r="B32" s="1"/>
      <c r="C32" s="3"/>
      <c r="D32" s="11"/>
      <c r="E32" s="11"/>
      <c r="F32" s="1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12"/>
      <c r="BE32" s="12"/>
      <c r="BF32" s="12"/>
      <c r="BG32" s="12"/>
      <c r="BH32" s="3"/>
    </row>
    <row r="33" spans="1:60" ht="12.75" customHeight="1" x14ac:dyDescent="0.2">
      <c r="A33" s="30"/>
      <c r="B33" s="31" t="s">
        <v>38</v>
      </c>
      <c r="C33" s="30"/>
      <c r="D33" s="32"/>
      <c r="E33" s="32"/>
      <c r="F33" s="32"/>
      <c r="G33" s="33">
        <f t="shared" ref="G33:AN33" si="16">G30+G22+G14</f>
        <v>19670000</v>
      </c>
      <c r="H33" s="33">
        <f t="shared" si="16"/>
        <v>2750000</v>
      </c>
      <c r="I33" s="33">
        <f t="shared" si="16"/>
        <v>16920000</v>
      </c>
      <c r="J33" s="33">
        <f t="shared" si="16"/>
        <v>0</v>
      </c>
      <c r="K33" s="33">
        <f t="shared" si="16"/>
        <v>0</v>
      </c>
      <c r="L33" s="33">
        <f t="shared" si="16"/>
        <v>0</v>
      </c>
      <c r="M33" s="33">
        <f t="shared" si="16"/>
        <v>0</v>
      </c>
      <c r="N33" s="33">
        <f t="shared" si="16"/>
        <v>0</v>
      </c>
      <c r="O33" s="33">
        <f t="shared" si="16"/>
        <v>0</v>
      </c>
      <c r="P33" s="33">
        <f t="shared" si="16"/>
        <v>175000</v>
      </c>
      <c r="Q33" s="33">
        <f t="shared" si="16"/>
        <v>1980000</v>
      </c>
      <c r="R33" s="33">
        <f t="shared" si="16"/>
        <v>2045000</v>
      </c>
      <c r="S33" s="33">
        <f t="shared" si="16"/>
        <v>2025000</v>
      </c>
      <c r="T33" s="33">
        <f t="shared" si="16"/>
        <v>2510000</v>
      </c>
      <c r="U33" s="33">
        <f t="shared" si="16"/>
        <v>2806800</v>
      </c>
      <c r="V33" s="34">
        <f t="shared" si="16"/>
        <v>2750000</v>
      </c>
      <c r="W33" s="34">
        <f t="shared" si="16"/>
        <v>2730000</v>
      </c>
      <c r="X33" s="34">
        <f t="shared" si="16"/>
        <v>2480000</v>
      </c>
      <c r="Y33" s="34">
        <f t="shared" si="16"/>
        <v>2570000</v>
      </c>
      <c r="Z33" s="34">
        <f t="shared" si="16"/>
        <v>2600000</v>
      </c>
      <c r="AA33" s="34">
        <f t="shared" si="16"/>
        <v>680000</v>
      </c>
      <c r="AB33" s="34">
        <f t="shared" si="16"/>
        <v>525000</v>
      </c>
      <c r="AC33" s="34">
        <f t="shared" si="16"/>
        <v>520000</v>
      </c>
      <c r="AD33" s="34">
        <f t="shared" si="16"/>
        <v>480000</v>
      </c>
      <c r="AE33" s="34">
        <f t="shared" si="16"/>
        <v>440000</v>
      </c>
      <c r="AF33" s="34">
        <f t="shared" si="16"/>
        <v>440000</v>
      </c>
      <c r="AG33" s="34">
        <f t="shared" si="16"/>
        <v>440000</v>
      </c>
      <c r="AH33" s="34">
        <f t="shared" si="16"/>
        <v>445000</v>
      </c>
      <c r="AI33" s="34">
        <f t="shared" si="16"/>
        <v>445000</v>
      </c>
      <c r="AJ33" s="34">
        <f t="shared" si="16"/>
        <v>445000</v>
      </c>
      <c r="AK33" s="34">
        <f t="shared" si="16"/>
        <v>420000</v>
      </c>
      <c r="AL33" s="34">
        <f t="shared" si="16"/>
        <v>420000</v>
      </c>
      <c r="AM33" s="34">
        <f t="shared" si="16"/>
        <v>420000</v>
      </c>
      <c r="AN33" s="34">
        <f t="shared" si="16"/>
        <v>420000</v>
      </c>
      <c r="AO33" s="35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5"/>
      <c r="BE33" s="35"/>
      <c r="BF33" s="35"/>
      <c r="BG33" s="35"/>
      <c r="BH33" s="30"/>
    </row>
    <row r="34" spans="1:60" ht="12.75" customHeight="1" x14ac:dyDescent="0.2">
      <c r="A34" s="3"/>
      <c r="B34" s="1"/>
      <c r="C34" s="3"/>
      <c r="D34" s="11"/>
      <c r="E34" s="11"/>
      <c r="F34" s="1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2"/>
      <c r="BE34" s="12"/>
      <c r="BF34" s="12"/>
      <c r="BG34" s="12"/>
      <c r="BH34" s="3"/>
    </row>
    <row r="35" spans="1:60" ht="12.75" customHeight="1" x14ac:dyDescent="0.2">
      <c r="A35" s="13" t="s">
        <v>40</v>
      </c>
      <c r="B35" s="14"/>
      <c r="C35" s="15"/>
      <c r="D35" s="16"/>
      <c r="E35" s="16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7"/>
      <c r="BE35" s="17"/>
      <c r="BF35" s="17"/>
      <c r="BG35" s="17"/>
      <c r="BH35" s="15"/>
    </row>
    <row r="36" spans="1:60" ht="12.75" customHeight="1" x14ac:dyDescent="0.2">
      <c r="A36" s="3"/>
      <c r="B36" s="1"/>
      <c r="C36" s="3"/>
      <c r="D36" s="11"/>
      <c r="E36" s="11"/>
      <c r="F36" s="1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  <c r="BE36" s="12"/>
      <c r="BF36" s="12"/>
      <c r="BG36" s="12"/>
      <c r="BH36" s="3"/>
    </row>
    <row r="37" spans="1:60" ht="12.75" customHeight="1" x14ac:dyDescent="0.2">
      <c r="A37" s="3"/>
      <c r="B37" s="18" t="s">
        <v>15</v>
      </c>
      <c r="C37" s="3">
        <v>922348.96</v>
      </c>
      <c r="D37" s="19">
        <v>40648</v>
      </c>
      <c r="E37" s="19">
        <v>44348</v>
      </c>
      <c r="F37" s="20" t="s">
        <v>16</v>
      </c>
      <c r="G37" s="3">
        <v>114250</v>
      </c>
      <c r="H37" s="3">
        <v>39743.75</v>
      </c>
      <c r="I37" s="3">
        <f t="shared" ref="I37:I46" si="17">G37-H37</f>
        <v>74506.25</v>
      </c>
      <c r="J37" s="3"/>
      <c r="K37" s="3"/>
      <c r="L37" s="3"/>
      <c r="M37" s="3"/>
      <c r="N37" s="3"/>
      <c r="O37" s="3"/>
      <c r="P37" s="3"/>
      <c r="Q37" s="3">
        <v>103230.21</v>
      </c>
      <c r="R37" s="3">
        <v>76468.75</v>
      </c>
      <c r="S37" s="3">
        <v>69043.75</v>
      </c>
      <c r="T37" s="3">
        <v>59243.75</v>
      </c>
      <c r="U37" s="3">
        <v>49443.75</v>
      </c>
      <c r="V37" s="12">
        <v>39743.75</v>
      </c>
      <c r="W37" s="12">
        <v>30143.75</v>
      </c>
      <c r="X37" s="12">
        <v>22343.75</v>
      </c>
      <c r="Y37" s="12">
        <v>14706.25</v>
      </c>
      <c r="Z37" s="12">
        <v>7312.5</v>
      </c>
      <c r="AA37" s="12">
        <v>0</v>
      </c>
      <c r="AB37" s="12">
        <v>0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>
        <f t="shared" ref="BD37:BD46" si="18">SUM(J37:BC37)</f>
        <v>471680.21</v>
      </c>
      <c r="BE37" s="12">
        <f t="shared" ref="BE37:BE46" si="19">C37-BD37</f>
        <v>450668.74999999994</v>
      </c>
      <c r="BF37" s="12"/>
      <c r="BG37" s="12">
        <f t="shared" ref="BG37:BG46" si="20">SUM(W37:BC37)</f>
        <v>74506.25</v>
      </c>
      <c r="BH37" s="3"/>
    </row>
    <row r="38" spans="1:60" ht="12.75" customHeight="1" x14ac:dyDescent="0.2">
      <c r="A38" s="3"/>
      <c r="B38" s="18"/>
      <c r="C38" s="3"/>
      <c r="D38" s="19"/>
      <c r="E38" s="19"/>
      <c r="F38" s="20"/>
      <c r="G38" s="3">
        <v>114250</v>
      </c>
      <c r="H38" s="3">
        <v>39743.75</v>
      </c>
      <c r="I38" s="3">
        <f t="shared" si="17"/>
        <v>74506.25</v>
      </c>
      <c r="J38" s="3"/>
      <c r="K38" s="3"/>
      <c r="L38" s="3"/>
      <c r="M38" s="3"/>
      <c r="N38" s="3"/>
      <c r="O38" s="3"/>
      <c r="P38" s="3"/>
      <c r="Q38" s="3">
        <v>82218.75</v>
      </c>
      <c r="R38" s="3">
        <v>76468.75</v>
      </c>
      <c r="S38" s="3">
        <v>69043.75</v>
      </c>
      <c r="T38" s="3">
        <v>59243.75</v>
      </c>
      <c r="U38" s="3">
        <v>49443.75</v>
      </c>
      <c r="V38" s="12">
        <v>39743.75</v>
      </c>
      <c r="W38" s="12">
        <v>30143.75</v>
      </c>
      <c r="X38" s="12">
        <v>22343.75</v>
      </c>
      <c r="Y38" s="12">
        <v>14706.25</v>
      </c>
      <c r="Z38" s="12">
        <v>7312.5</v>
      </c>
      <c r="AA38" s="12">
        <v>0</v>
      </c>
      <c r="AB38" s="12">
        <v>0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>
        <f t="shared" si="18"/>
        <v>450668.75</v>
      </c>
      <c r="BE38" s="12">
        <f t="shared" si="19"/>
        <v>-450668.75</v>
      </c>
      <c r="BF38" s="12"/>
      <c r="BG38" s="12">
        <f t="shared" si="20"/>
        <v>74506.25</v>
      </c>
      <c r="BH38" s="3"/>
    </row>
    <row r="39" spans="1:60" ht="12.75" customHeight="1" x14ac:dyDescent="0.2">
      <c r="A39" s="3"/>
      <c r="B39" s="18" t="s">
        <v>17</v>
      </c>
      <c r="C39" s="3">
        <v>182345.83</v>
      </c>
      <c r="D39" s="19">
        <v>40892</v>
      </c>
      <c r="E39" s="19">
        <v>44423</v>
      </c>
      <c r="F39" s="20" t="s">
        <v>18</v>
      </c>
      <c r="G39" s="3">
        <v>36262.5</v>
      </c>
      <c r="H39" s="3">
        <v>11193.75</v>
      </c>
      <c r="I39" s="3">
        <f t="shared" si="17"/>
        <v>25068.75</v>
      </c>
      <c r="J39" s="3"/>
      <c r="K39" s="3"/>
      <c r="L39" s="3"/>
      <c r="M39" s="3"/>
      <c r="N39" s="3"/>
      <c r="O39" s="3"/>
      <c r="P39" s="3"/>
      <c r="Q39" s="3"/>
      <c r="R39" s="3">
        <v>23458.33</v>
      </c>
      <c r="S39" s="3">
        <v>15993.75</v>
      </c>
      <c r="T39" s="3">
        <v>14393.75</v>
      </c>
      <c r="U39" s="3">
        <v>12793.75</v>
      </c>
      <c r="V39" s="12">
        <v>11193.75</v>
      </c>
      <c r="W39" s="12">
        <v>8793.75</v>
      </c>
      <c r="X39" s="12">
        <v>6393.75</v>
      </c>
      <c r="Y39" s="12">
        <v>4843.75</v>
      </c>
      <c r="Z39" s="12">
        <v>3293.75</v>
      </c>
      <c r="AA39" s="12">
        <v>1743.75</v>
      </c>
      <c r="AB39" s="12">
        <v>0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2">
        <f t="shared" si="18"/>
        <v>102902.08</v>
      </c>
      <c r="BE39" s="12">
        <f t="shared" si="19"/>
        <v>79443.749999999985</v>
      </c>
      <c r="BF39" s="12"/>
      <c r="BG39" s="12">
        <f t="shared" si="20"/>
        <v>25068.75</v>
      </c>
      <c r="BH39" s="3"/>
    </row>
    <row r="40" spans="1:60" ht="12.75" customHeight="1" x14ac:dyDescent="0.2">
      <c r="A40" s="3"/>
      <c r="B40" s="18"/>
      <c r="C40" s="3"/>
      <c r="D40" s="19"/>
      <c r="E40" s="19"/>
      <c r="F40" s="20"/>
      <c r="G40" s="3">
        <v>25068.75</v>
      </c>
      <c r="H40" s="3">
        <v>8793.75</v>
      </c>
      <c r="I40" s="3">
        <f t="shared" si="17"/>
        <v>16275</v>
      </c>
      <c r="J40" s="3"/>
      <c r="K40" s="3"/>
      <c r="L40" s="3"/>
      <c r="M40" s="3"/>
      <c r="N40" s="3"/>
      <c r="O40" s="3"/>
      <c r="P40" s="3"/>
      <c r="Q40" s="3"/>
      <c r="R40" s="3">
        <v>15993.75</v>
      </c>
      <c r="S40" s="3">
        <v>14393.75</v>
      </c>
      <c r="T40" s="3">
        <v>12793.75</v>
      </c>
      <c r="U40" s="3">
        <v>11193.75</v>
      </c>
      <c r="V40" s="12">
        <v>8793.75</v>
      </c>
      <c r="W40" s="12">
        <v>6393.75</v>
      </c>
      <c r="X40" s="12">
        <v>4843.75</v>
      </c>
      <c r="Y40" s="12">
        <v>3293.75</v>
      </c>
      <c r="Z40" s="12">
        <v>1743.75</v>
      </c>
      <c r="AA40" s="12">
        <v>0</v>
      </c>
      <c r="AB40" s="12">
        <v>0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2">
        <f t="shared" si="18"/>
        <v>79443.75</v>
      </c>
      <c r="BE40" s="12">
        <f t="shared" si="19"/>
        <v>-79443.75</v>
      </c>
      <c r="BF40" s="12"/>
      <c r="BG40" s="12">
        <f t="shared" si="20"/>
        <v>16275</v>
      </c>
      <c r="BH40" s="3"/>
    </row>
    <row r="41" spans="1:60" ht="12.75" customHeight="1" x14ac:dyDescent="0.2">
      <c r="A41" s="3"/>
      <c r="B41" s="18" t="s">
        <v>19</v>
      </c>
      <c r="C41" s="3">
        <v>64200</v>
      </c>
      <c r="D41" s="19">
        <v>41501</v>
      </c>
      <c r="E41" s="19">
        <v>45153</v>
      </c>
      <c r="F41" s="20" t="s">
        <v>18</v>
      </c>
      <c r="G41" s="3">
        <v>21450</v>
      </c>
      <c r="H41" s="3">
        <v>4650</v>
      </c>
      <c r="I41" s="3">
        <f t="shared" si="17"/>
        <v>16800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5550</v>
      </c>
      <c r="U41" s="3">
        <v>5100</v>
      </c>
      <c r="V41" s="12">
        <v>4650</v>
      </c>
      <c r="W41" s="12">
        <v>4200</v>
      </c>
      <c r="X41" s="12">
        <v>3525</v>
      </c>
      <c r="Y41" s="12">
        <v>3075</v>
      </c>
      <c r="Z41" s="12">
        <v>2400</v>
      </c>
      <c r="AA41" s="12">
        <v>1800</v>
      </c>
      <c r="AB41" s="12">
        <v>1200</v>
      </c>
      <c r="AC41" s="12">
        <v>600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2">
        <f t="shared" si="18"/>
        <v>32100</v>
      </c>
      <c r="BE41" s="12">
        <f t="shared" si="19"/>
        <v>32100</v>
      </c>
      <c r="BF41" s="12"/>
      <c r="BG41" s="12">
        <f t="shared" si="20"/>
        <v>16800</v>
      </c>
      <c r="BH41" s="3"/>
    </row>
    <row r="42" spans="1:60" ht="12.75" customHeight="1" x14ac:dyDescent="0.2">
      <c r="A42" s="3"/>
      <c r="B42" s="18"/>
      <c r="C42" s="3"/>
      <c r="D42" s="19"/>
      <c r="E42" s="19"/>
      <c r="F42" s="20"/>
      <c r="G42" s="3">
        <v>16800</v>
      </c>
      <c r="H42" s="3">
        <v>4200</v>
      </c>
      <c r="I42" s="3">
        <f t="shared" si="17"/>
        <v>12600</v>
      </c>
      <c r="J42" s="3"/>
      <c r="K42" s="3"/>
      <c r="L42" s="3"/>
      <c r="M42" s="3"/>
      <c r="N42" s="3"/>
      <c r="O42" s="3"/>
      <c r="P42" s="3"/>
      <c r="Q42" s="3"/>
      <c r="R42" s="3"/>
      <c r="S42" s="3">
        <v>5550</v>
      </c>
      <c r="T42" s="3">
        <v>5100</v>
      </c>
      <c r="U42" s="3">
        <v>4650</v>
      </c>
      <c r="V42" s="12">
        <v>4200</v>
      </c>
      <c r="W42" s="12">
        <v>3525</v>
      </c>
      <c r="X42" s="12">
        <v>3075</v>
      </c>
      <c r="Y42" s="12">
        <v>2400</v>
      </c>
      <c r="Z42" s="12">
        <v>1800</v>
      </c>
      <c r="AA42" s="12">
        <v>1200</v>
      </c>
      <c r="AB42" s="12">
        <v>600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2">
        <f t="shared" si="18"/>
        <v>32100</v>
      </c>
      <c r="BE42" s="12">
        <f t="shared" si="19"/>
        <v>-32100</v>
      </c>
      <c r="BF42" s="12"/>
      <c r="BG42" s="12">
        <f t="shared" si="20"/>
        <v>12600</v>
      </c>
      <c r="BH42" s="3"/>
    </row>
    <row r="43" spans="1:60" ht="13.5" customHeight="1" x14ac:dyDescent="0.2">
      <c r="A43" s="21" t="s">
        <v>3</v>
      </c>
      <c r="B43" s="22" t="s">
        <v>20</v>
      </c>
      <c r="C43" s="23">
        <v>113910.28</v>
      </c>
      <c r="D43" s="24">
        <v>42061</v>
      </c>
      <c r="E43" s="24">
        <v>45703</v>
      </c>
      <c r="F43" s="25" t="s">
        <v>21</v>
      </c>
      <c r="G43" s="23">
        <v>47600</v>
      </c>
      <c r="H43" s="23">
        <v>9200</v>
      </c>
      <c r="I43" s="3">
        <f t="shared" si="17"/>
        <v>38400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9060.2800000000007</v>
      </c>
      <c r="V43" s="26">
        <v>9200</v>
      </c>
      <c r="W43" s="26">
        <v>8525</v>
      </c>
      <c r="X43" s="26">
        <v>7625</v>
      </c>
      <c r="Y43" s="26">
        <v>6500</v>
      </c>
      <c r="Z43" s="26">
        <v>5375</v>
      </c>
      <c r="AA43" s="26">
        <v>4250</v>
      </c>
      <c r="AB43" s="26">
        <v>3125</v>
      </c>
      <c r="AC43" s="12">
        <v>2000</v>
      </c>
      <c r="AD43" s="12">
        <v>1000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12">
        <f t="shared" si="18"/>
        <v>56660.28</v>
      </c>
      <c r="BE43" s="12">
        <f t="shared" si="19"/>
        <v>57250</v>
      </c>
      <c r="BF43" s="12"/>
      <c r="BG43" s="12">
        <f t="shared" si="20"/>
        <v>38400</v>
      </c>
      <c r="BH43" s="3"/>
    </row>
    <row r="44" spans="1:60" ht="12.75" customHeight="1" x14ac:dyDescent="0.2">
      <c r="A44" s="21" t="s">
        <v>3</v>
      </c>
      <c r="B44" s="22"/>
      <c r="C44" s="23"/>
      <c r="D44" s="24"/>
      <c r="E44" s="24"/>
      <c r="F44" s="25"/>
      <c r="G44" s="23">
        <v>47600</v>
      </c>
      <c r="H44" s="23">
        <v>9200</v>
      </c>
      <c r="I44" s="3">
        <f t="shared" si="17"/>
        <v>38400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9650</v>
      </c>
      <c r="V44" s="26">
        <v>9200</v>
      </c>
      <c r="W44" s="26">
        <v>8525</v>
      </c>
      <c r="X44" s="26">
        <v>7625</v>
      </c>
      <c r="Y44" s="26">
        <v>6500</v>
      </c>
      <c r="Z44" s="26">
        <v>5375</v>
      </c>
      <c r="AA44" s="26">
        <v>4250</v>
      </c>
      <c r="AB44" s="26">
        <v>3125</v>
      </c>
      <c r="AC44" s="12">
        <v>2000</v>
      </c>
      <c r="AD44" s="12">
        <v>1000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12">
        <f t="shared" si="18"/>
        <v>57250</v>
      </c>
      <c r="BE44" s="12">
        <f t="shared" si="19"/>
        <v>-57250</v>
      </c>
      <c r="BF44" s="12"/>
      <c r="BG44" s="12">
        <f t="shared" si="20"/>
        <v>38400</v>
      </c>
      <c r="BH44" s="3"/>
    </row>
    <row r="45" spans="1:60" ht="12.75" customHeight="1" x14ac:dyDescent="0.2">
      <c r="A45" s="3"/>
      <c r="B45" s="18" t="s">
        <v>22</v>
      </c>
      <c r="C45" s="3">
        <v>1229770.28</v>
      </c>
      <c r="D45" s="19">
        <v>42068</v>
      </c>
      <c r="E45" s="19">
        <v>44348</v>
      </c>
      <c r="F45" s="20" t="s">
        <v>23</v>
      </c>
      <c r="G45" s="3">
        <v>424375</v>
      </c>
      <c r="H45" s="3">
        <v>138025</v>
      </c>
      <c r="I45" s="3">
        <f t="shared" si="17"/>
        <v>286350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227245.28</v>
      </c>
      <c r="V45" s="12">
        <v>138025</v>
      </c>
      <c r="W45" s="12">
        <v>112150</v>
      </c>
      <c r="X45" s="12">
        <v>86275</v>
      </c>
      <c r="Y45" s="12">
        <v>60525</v>
      </c>
      <c r="Z45" s="12">
        <v>27400</v>
      </c>
      <c r="AA45" s="12">
        <v>0</v>
      </c>
      <c r="AB45" s="12">
        <v>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12">
        <f t="shared" si="18"/>
        <v>651620.28</v>
      </c>
      <c r="BE45" s="12">
        <f t="shared" si="19"/>
        <v>578150</v>
      </c>
      <c r="BF45" s="12"/>
      <c r="BG45" s="12">
        <f t="shared" si="20"/>
        <v>286350</v>
      </c>
      <c r="BH45" s="3"/>
    </row>
    <row r="46" spans="1:60" ht="12.75" customHeight="1" x14ac:dyDescent="0.2">
      <c r="A46" s="3"/>
      <c r="B46" s="18"/>
      <c r="C46" s="3"/>
      <c r="D46" s="19"/>
      <c r="E46" s="19"/>
      <c r="F46" s="20"/>
      <c r="G46" s="3">
        <v>424375</v>
      </c>
      <c r="H46" s="3">
        <v>138025</v>
      </c>
      <c r="I46" s="3">
        <f t="shared" si="17"/>
        <v>286350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153775</v>
      </c>
      <c r="V46" s="12">
        <v>138025</v>
      </c>
      <c r="W46" s="12">
        <v>112150</v>
      </c>
      <c r="X46" s="12">
        <v>86275</v>
      </c>
      <c r="Y46" s="12">
        <v>60525</v>
      </c>
      <c r="Z46" s="12">
        <v>27400</v>
      </c>
      <c r="AA46" s="12">
        <v>0</v>
      </c>
      <c r="AB46" s="12">
        <v>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12">
        <f t="shared" si="18"/>
        <v>578150</v>
      </c>
      <c r="BE46" s="12">
        <f t="shared" si="19"/>
        <v>-578150</v>
      </c>
      <c r="BF46" s="12"/>
      <c r="BG46" s="12">
        <f t="shared" si="20"/>
        <v>286350</v>
      </c>
      <c r="BH46" s="3"/>
    </row>
    <row r="47" spans="1:60" ht="12.75" customHeight="1" x14ac:dyDescent="0.2">
      <c r="A47" s="3"/>
      <c r="B47" s="1"/>
      <c r="C47" s="3"/>
      <c r="D47" s="11"/>
      <c r="E47" s="11"/>
      <c r="F47" s="1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12"/>
      <c r="BE47" s="12"/>
      <c r="BF47" s="12"/>
      <c r="BG47" s="12"/>
      <c r="BH47" s="3"/>
    </row>
    <row r="48" spans="1:60" ht="12.75" customHeight="1" x14ac:dyDescent="0.2">
      <c r="A48" s="3"/>
      <c r="B48" s="6" t="s">
        <v>48</v>
      </c>
      <c r="C48" s="3"/>
      <c r="D48" s="11"/>
      <c r="E48" s="11"/>
      <c r="F48" s="11"/>
      <c r="G48" s="27">
        <f t="shared" ref="G48:BE48" si="21">SUM(G37:G47)</f>
        <v>1272031.25</v>
      </c>
      <c r="H48" s="27">
        <f t="shared" si="21"/>
        <v>402775</v>
      </c>
      <c r="I48" s="27">
        <f t="shared" si="21"/>
        <v>869256.25</v>
      </c>
      <c r="J48" s="27">
        <f t="shared" si="21"/>
        <v>0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185448.96000000002</v>
      </c>
      <c r="R48" s="27">
        <f t="shared" si="21"/>
        <v>192389.58000000002</v>
      </c>
      <c r="S48" s="27">
        <f t="shared" si="21"/>
        <v>174025</v>
      </c>
      <c r="T48" s="27">
        <f t="shared" si="21"/>
        <v>156325</v>
      </c>
      <c r="U48" s="27">
        <f t="shared" si="21"/>
        <v>532355.56000000006</v>
      </c>
      <c r="V48" s="28">
        <f t="shared" si="21"/>
        <v>402775</v>
      </c>
      <c r="W48" s="28">
        <f t="shared" si="21"/>
        <v>324550</v>
      </c>
      <c r="X48" s="28">
        <f t="shared" si="21"/>
        <v>250325</v>
      </c>
      <c r="Y48" s="28">
        <f t="shared" si="21"/>
        <v>177075</v>
      </c>
      <c r="Z48" s="28">
        <f t="shared" si="21"/>
        <v>89412.5</v>
      </c>
      <c r="AA48" s="28">
        <f t="shared" si="21"/>
        <v>13243.75</v>
      </c>
      <c r="AB48" s="28">
        <f t="shared" si="21"/>
        <v>8050</v>
      </c>
      <c r="AC48" s="28">
        <f t="shared" si="21"/>
        <v>4600</v>
      </c>
      <c r="AD48" s="28">
        <f t="shared" si="21"/>
        <v>2000</v>
      </c>
      <c r="AE48" s="28">
        <f t="shared" si="21"/>
        <v>0</v>
      </c>
      <c r="AF48" s="28">
        <f t="shared" si="21"/>
        <v>0</v>
      </c>
      <c r="AG48" s="28">
        <f t="shared" si="21"/>
        <v>0</v>
      </c>
      <c r="AH48" s="28">
        <f t="shared" si="21"/>
        <v>0</v>
      </c>
      <c r="AI48" s="28">
        <f t="shared" si="21"/>
        <v>0</v>
      </c>
      <c r="AJ48" s="28">
        <f t="shared" si="21"/>
        <v>0</v>
      </c>
      <c r="AK48" s="28">
        <f t="shared" si="21"/>
        <v>0</v>
      </c>
      <c r="AL48" s="28">
        <f t="shared" si="21"/>
        <v>0</v>
      </c>
      <c r="AM48" s="28">
        <f t="shared" si="21"/>
        <v>0</v>
      </c>
      <c r="AN48" s="28">
        <f t="shared" si="21"/>
        <v>0</v>
      </c>
      <c r="AO48" s="28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0</v>
      </c>
      <c r="AU48" s="27">
        <f t="shared" si="21"/>
        <v>0</v>
      </c>
      <c r="AV48" s="27">
        <f t="shared" si="21"/>
        <v>0</v>
      </c>
      <c r="AW48" s="27">
        <f t="shared" si="21"/>
        <v>0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8">
        <f t="shared" si="21"/>
        <v>2512575.35</v>
      </c>
      <c r="BE48" s="28">
        <f t="shared" si="21"/>
        <v>0</v>
      </c>
      <c r="BF48" s="12"/>
      <c r="BG48" s="28">
        <f>SUM(BG37:BG47)</f>
        <v>869256.25</v>
      </c>
      <c r="BH48" s="3"/>
    </row>
    <row r="49" spans="1:60" ht="12.75" customHeight="1" x14ac:dyDescent="0.2">
      <c r="A49" s="3"/>
      <c r="B49" s="1"/>
      <c r="C49" s="3"/>
      <c r="D49" s="11"/>
      <c r="E49" s="11"/>
      <c r="F49" s="1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12"/>
      <c r="BE49" s="12"/>
      <c r="BF49" s="12"/>
      <c r="BG49" s="12"/>
      <c r="BH49" s="3"/>
    </row>
    <row r="50" spans="1:60" ht="12.75" customHeight="1" x14ac:dyDescent="0.2">
      <c r="A50" s="13" t="s">
        <v>51</v>
      </c>
      <c r="B50" s="14"/>
      <c r="C50" s="15"/>
      <c r="D50" s="16"/>
      <c r="E50" s="16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7"/>
      <c r="BE50" s="17"/>
      <c r="BF50" s="17"/>
      <c r="BG50" s="17"/>
      <c r="BH50" s="15"/>
    </row>
    <row r="51" spans="1:60" ht="12.75" customHeight="1" x14ac:dyDescent="0.2">
      <c r="A51" s="3"/>
      <c r="B51" s="1"/>
      <c r="C51" s="3"/>
      <c r="D51" s="11"/>
      <c r="E51" s="11"/>
      <c r="F51" s="1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12"/>
      <c r="BE51" s="12"/>
      <c r="BF51" s="12"/>
      <c r="BG51" s="12"/>
      <c r="BH51" s="3"/>
    </row>
    <row r="52" spans="1:60" ht="12.75" customHeight="1" x14ac:dyDescent="0.2">
      <c r="A52" s="3"/>
      <c r="B52" s="18" t="s">
        <v>30</v>
      </c>
      <c r="C52" s="3">
        <v>2469845.25</v>
      </c>
      <c r="D52" s="19">
        <v>42061</v>
      </c>
      <c r="E52" s="19">
        <v>49355</v>
      </c>
      <c r="F52" s="20" t="s">
        <v>21</v>
      </c>
      <c r="G52" s="3">
        <v>1113311.8800000001</v>
      </c>
      <c r="H52" s="3">
        <v>121993.75</v>
      </c>
      <c r="I52" s="3">
        <f t="shared" ref="I52:I57" si="22">G52-H52</f>
        <v>991318.13000000012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117777.74</v>
      </c>
      <c r="V52" s="12">
        <v>121993.75</v>
      </c>
      <c r="W52" s="12">
        <v>116848.75</v>
      </c>
      <c r="X52" s="12">
        <v>110088.75</v>
      </c>
      <c r="Y52" s="12">
        <v>101638.75</v>
      </c>
      <c r="Z52" s="12">
        <v>93188.75</v>
      </c>
      <c r="AA52" s="12">
        <v>84738.75</v>
      </c>
      <c r="AB52" s="12">
        <v>76288.75</v>
      </c>
      <c r="AC52" s="12">
        <v>67838.75</v>
      </c>
      <c r="AD52" s="12">
        <v>59388.75</v>
      </c>
      <c r="AE52" s="12">
        <v>50938.75</v>
      </c>
      <c r="AF52" s="12">
        <v>45868.75</v>
      </c>
      <c r="AG52" s="12">
        <v>40798.75</v>
      </c>
      <c r="AH52" s="12">
        <v>35728.75</v>
      </c>
      <c r="AI52" s="12">
        <v>30658.75</v>
      </c>
      <c r="AJ52" s="12">
        <v>25588.75</v>
      </c>
      <c r="AK52" s="12">
        <v>20518.75</v>
      </c>
      <c r="AL52" s="12">
        <v>15493.75</v>
      </c>
      <c r="AM52" s="12">
        <v>10468.75</v>
      </c>
      <c r="AN52" s="12">
        <v>5234.38</v>
      </c>
      <c r="AO52" s="12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12">
        <f t="shared" ref="BD52:BD57" si="23">SUM(J52:BC52)</f>
        <v>1231089.6199999999</v>
      </c>
      <c r="BE52" s="12">
        <f t="shared" ref="BE52:BE57" si="24">C52-BD52</f>
        <v>1238755.6300000001</v>
      </c>
      <c r="BF52" s="12"/>
      <c r="BG52" s="12">
        <f t="shared" ref="BG52:BG57" si="25">SUM(W52:BC52)</f>
        <v>991318.13</v>
      </c>
      <c r="BH52" s="3"/>
    </row>
    <row r="53" spans="1:60" ht="12.75" customHeight="1" x14ac:dyDescent="0.2">
      <c r="A53" s="3"/>
      <c r="B53" s="18"/>
      <c r="C53" s="3"/>
      <c r="D53" s="19"/>
      <c r="E53" s="19"/>
      <c r="F53" s="20"/>
      <c r="G53" s="3">
        <v>1113311.8799999999</v>
      </c>
      <c r="H53" s="3">
        <v>121993.75</v>
      </c>
      <c r="I53" s="3">
        <f t="shared" si="22"/>
        <v>991318.12999999989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v>125443.75</v>
      </c>
      <c r="V53" s="12">
        <v>121993.75</v>
      </c>
      <c r="W53" s="12">
        <v>116848.75</v>
      </c>
      <c r="X53" s="12">
        <v>110088.75</v>
      </c>
      <c r="Y53" s="12">
        <v>101638.75</v>
      </c>
      <c r="Z53" s="12">
        <v>93188.75</v>
      </c>
      <c r="AA53" s="12">
        <v>84738.75</v>
      </c>
      <c r="AB53" s="12">
        <v>76288.75</v>
      </c>
      <c r="AC53" s="12">
        <v>67838.75</v>
      </c>
      <c r="AD53" s="12">
        <v>59388.75</v>
      </c>
      <c r="AE53" s="12">
        <v>50938.75</v>
      </c>
      <c r="AF53" s="12">
        <v>45868.75</v>
      </c>
      <c r="AG53" s="12">
        <v>40798.75</v>
      </c>
      <c r="AH53" s="12">
        <v>35728.75</v>
      </c>
      <c r="AI53" s="12">
        <v>30658.75</v>
      </c>
      <c r="AJ53" s="12">
        <v>25588.75</v>
      </c>
      <c r="AK53" s="12">
        <v>20518.75</v>
      </c>
      <c r="AL53" s="12">
        <v>15493.75</v>
      </c>
      <c r="AM53" s="12">
        <v>10468.75</v>
      </c>
      <c r="AN53" s="12">
        <v>5234.38</v>
      </c>
      <c r="AO53" s="12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12">
        <f t="shared" si="23"/>
        <v>1238755.6299999999</v>
      </c>
      <c r="BE53" s="12">
        <f t="shared" si="24"/>
        <v>-1238755.6299999999</v>
      </c>
      <c r="BF53" s="12"/>
      <c r="BG53" s="12">
        <f t="shared" si="25"/>
        <v>991318.13</v>
      </c>
      <c r="BH53" s="3"/>
    </row>
    <row r="54" spans="1:60" ht="12.75" customHeight="1" x14ac:dyDescent="0.2">
      <c r="A54" s="21" t="s">
        <v>3</v>
      </c>
      <c r="B54" s="22" t="s">
        <v>32</v>
      </c>
      <c r="C54" s="23">
        <v>92653.98</v>
      </c>
      <c r="D54" s="24">
        <v>42061</v>
      </c>
      <c r="E54" s="24">
        <v>47894</v>
      </c>
      <c r="F54" s="25" t="s">
        <v>21</v>
      </c>
      <c r="G54" s="23">
        <v>41060</v>
      </c>
      <c r="H54" s="23">
        <v>5325</v>
      </c>
      <c r="I54" s="3">
        <f t="shared" si="22"/>
        <v>35735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5100.9799999999996</v>
      </c>
      <c r="V54" s="26">
        <v>5325</v>
      </c>
      <c r="W54" s="26">
        <v>5070</v>
      </c>
      <c r="X54" s="26">
        <v>4730</v>
      </c>
      <c r="Y54" s="26">
        <v>4305</v>
      </c>
      <c r="Z54" s="26">
        <v>3880</v>
      </c>
      <c r="AA54" s="26">
        <v>3455</v>
      </c>
      <c r="AB54" s="26">
        <v>3030</v>
      </c>
      <c r="AC54" s="12">
        <v>2605</v>
      </c>
      <c r="AD54" s="12">
        <v>2180</v>
      </c>
      <c r="AE54" s="12">
        <v>1755</v>
      </c>
      <c r="AF54" s="12">
        <v>1500</v>
      </c>
      <c r="AG54" s="12">
        <v>1245</v>
      </c>
      <c r="AH54" s="12">
        <v>990</v>
      </c>
      <c r="AI54" s="12">
        <v>660</v>
      </c>
      <c r="AJ54" s="12">
        <v>330</v>
      </c>
      <c r="AK54" s="12"/>
      <c r="AL54" s="12"/>
      <c r="AM54" s="12"/>
      <c r="AN54" s="12"/>
      <c r="AO54" s="12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12">
        <f t="shared" si="23"/>
        <v>46160.979999999996</v>
      </c>
      <c r="BE54" s="12">
        <f t="shared" si="24"/>
        <v>46493</v>
      </c>
      <c r="BF54" s="12"/>
      <c r="BG54" s="12">
        <f t="shared" si="25"/>
        <v>35735</v>
      </c>
      <c r="BH54" s="3"/>
    </row>
    <row r="55" spans="1:60" ht="12.75" customHeight="1" x14ac:dyDescent="0.2">
      <c r="A55" s="21" t="s">
        <v>3</v>
      </c>
      <c r="B55" s="22"/>
      <c r="C55" s="23"/>
      <c r="D55" s="24"/>
      <c r="E55" s="24"/>
      <c r="F55" s="25"/>
      <c r="G55" s="23">
        <v>41060</v>
      </c>
      <c r="H55" s="23">
        <v>5325</v>
      </c>
      <c r="I55" s="3">
        <f t="shared" si="22"/>
        <v>35735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5433</v>
      </c>
      <c r="V55" s="26">
        <v>5325</v>
      </c>
      <c r="W55" s="26">
        <v>5070</v>
      </c>
      <c r="X55" s="26">
        <v>4730</v>
      </c>
      <c r="Y55" s="26">
        <v>4305</v>
      </c>
      <c r="Z55" s="26">
        <v>3880</v>
      </c>
      <c r="AA55" s="26">
        <v>3455</v>
      </c>
      <c r="AB55" s="26">
        <v>3030</v>
      </c>
      <c r="AC55" s="12">
        <v>2605</v>
      </c>
      <c r="AD55" s="12">
        <v>2180</v>
      </c>
      <c r="AE55" s="12">
        <v>1755</v>
      </c>
      <c r="AF55" s="12">
        <v>1500</v>
      </c>
      <c r="AG55" s="12">
        <v>1245</v>
      </c>
      <c r="AH55" s="12">
        <v>990</v>
      </c>
      <c r="AI55" s="12">
        <v>660</v>
      </c>
      <c r="AJ55" s="12">
        <v>330</v>
      </c>
      <c r="AK55" s="12"/>
      <c r="AL55" s="12"/>
      <c r="AM55" s="12"/>
      <c r="AN55" s="12"/>
      <c r="AO55" s="12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12">
        <f t="shared" si="23"/>
        <v>46493</v>
      </c>
      <c r="BE55" s="12">
        <f t="shared" si="24"/>
        <v>-46493</v>
      </c>
      <c r="BF55" s="12"/>
      <c r="BG55" s="12">
        <f t="shared" si="25"/>
        <v>35735</v>
      </c>
      <c r="BH55" s="3"/>
    </row>
    <row r="56" spans="1:60" ht="12.75" customHeight="1" x14ac:dyDescent="0.2">
      <c r="A56" s="3"/>
      <c r="B56" s="18" t="s">
        <v>34</v>
      </c>
      <c r="C56" s="3">
        <v>104453.5</v>
      </c>
      <c r="D56" s="19">
        <v>42068</v>
      </c>
      <c r="E56" s="19">
        <v>44348</v>
      </c>
      <c r="F56" s="20" t="s">
        <v>23</v>
      </c>
      <c r="G56" s="3">
        <v>35000</v>
      </c>
      <c r="H56" s="3">
        <v>12000</v>
      </c>
      <c r="I56" s="3">
        <f t="shared" si="22"/>
        <v>23000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20548.5</v>
      </c>
      <c r="V56" s="12">
        <v>12000</v>
      </c>
      <c r="W56" s="12">
        <v>9500</v>
      </c>
      <c r="X56" s="12">
        <v>7000</v>
      </c>
      <c r="Y56" s="12">
        <v>4500</v>
      </c>
      <c r="Z56" s="12">
        <v>2000</v>
      </c>
      <c r="AA56" s="12">
        <v>0</v>
      </c>
      <c r="AB56" s="12">
        <v>0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12">
        <f t="shared" si="23"/>
        <v>55548.5</v>
      </c>
      <c r="BE56" s="12">
        <f t="shared" si="24"/>
        <v>48905</v>
      </c>
      <c r="BF56" s="12"/>
      <c r="BG56" s="12">
        <f t="shared" si="25"/>
        <v>23000</v>
      </c>
      <c r="BH56" s="3"/>
    </row>
    <row r="57" spans="1:60" ht="12.75" customHeight="1" x14ac:dyDescent="0.2">
      <c r="A57" s="3"/>
      <c r="B57" s="18"/>
      <c r="C57" s="3"/>
      <c r="D57" s="19"/>
      <c r="E57" s="19"/>
      <c r="F57" s="20"/>
      <c r="G57" s="3">
        <v>35000</v>
      </c>
      <c r="H57" s="3">
        <v>12000</v>
      </c>
      <c r="I57" s="3">
        <f t="shared" si="22"/>
        <v>23000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13905</v>
      </c>
      <c r="V57" s="12">
        <v>12000</v>
      </c>
      <c r="W57" s="12">
        <v>9500</v>
      </c>
      <c r="X57" s="12">
        <v>7000</v>
      </c>
      <c r="Y57" s="12">
        <v>4500</v>
      </c>
      <c r="Z57" s="12">
        <v>2000</v>
      </c>
      <c r="AA57" s="12">
        <v>0</v>
      </c>
      <c r="AB57" s="12">
        <v>0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12">
        <f t="shared" si="23"/>
        <v>48905</v>
      </c>
      <c r="BE57" s="12">
        <f t="shared" si="24"/>
        <v>-48905</v>
      </c>
      <c r="BF57" s="12"/>
      <c r="BG57" s="12">
        <f t="shared" si="25"/>
        <v>23000</v>
      </c>
      <c r="BH57" s="3"/>
    </row>
    <row r="58" spans="1:60" ht="12.75" customHeight="1" x14ac:dyDescent="0.2">
      <c r="A58" s="3"/>
      <c r="B58" s="1"/>
      <c r="C58" s="3"/>
      <c r="D58" s="11"/>
      <c r="E58" s="11"/>
      <c r="F58" s="1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12"/>
      <c r="BE58" s="12"/>
      <c r="BF58" s="12"/>
      <c r="BG58" s="12"/>
      <c r="BH58" s="3"/>
    </row>
    <row r="59" spans="1:60" ht="12.75" customHeight="1" x14ac:dyDescent="0.2">
      <c r="A59" s="3"/>
      <c r="B59" s="6" t="s">
        <v>53</v>
      </c>
      <c r="C59" s="3"/>
      <c r="D59" s="11"/>
      <c r="E59" s="11"/>
      <c r="F59" s="11"/>
      <c r="G59" s="27">
        <f t="shared" ref="G59:BE59" si="26">SUM(G52:G58)</f>
        <v>2378743.7599999998</v>
      </c>
      <c r="H59" s="27">
        <f t="shared" si="26"/>
        <v>278637.5</v>
      </c>
      <c r="I59" s="27">
        <f t="shared" si="26"/>
        <v>2100106.2599999998</v>
      </c>
      <c r="J59" s="27">
        <f t="shared" si="26"/>
        <v>0</v>
      </c>
      <c r="K59" s="27">
        <f t="shared" si="26"/>
        <v>0</v>
      </c>
      <c r="L59" s="27">
        <f t="shared" si="26"/>
        <v>0</v>
      </c>
      <c r="M59" s="27">
        <f t="shared" si="26"/>
        <v>0</v>
      </c>
      <c r="N59" s="27">
        <f t="shared" si="26"/>
        <v>0</v>
      </c>
      <c r="O59" s="27">
        <f t="shared" si="26"/>
        <v>0</v>
      </c>
      <c r="P59" s="27">
        <f t="shared" si="26"/>
        <v>0</v>
      </c>
      <c r="Q59" s="27">
        <f t="shared" si="26"/>
        <v>0</v>
      </c>
      <c r="R59" s="27">
        <f t="shared" si="26"/>
        <v>0</v>
      </c>
      <c r="S59" s="27">
        <f t="shared" si="26"/>
        <v>0</v>
      </c>
      <c r="T59" s="27">
        <f t="shared" si="26"/>
        <v>0</v>
      </c>
      <c r="U59" s="27">
        <f t="shared" si="26"/>
        <v>288208.96999999997</v>
      </c>
      <c r="V59" s="28">
        <f t="shared" si="26"/>
        <v>278637.5</v>
      </c>
      <c r="W59" s="28">
        <f t="shared" si="26"/>
        <v>262837.5</v>
      </c>
      <c r="X59" s="28">
        <f t="shared" si="26"/>
        <v>243637.5</v>
      </c>
      <c r="Y59" s="28">
        <f t="shared" si="26"/>
        <v>220887.5</v>
      </c>
      <c r="Z59" s="28">
        <f t="shared" si="26"/>
        <v>198137.5</v>
      </c>
      <c r="AA59" s="28">
        <f t="shared" si="26"/>
        <v>176387.5</v>
      </c>
      <c r="AB59" s="28">
        <f t="shared" si="26"/>
        <v>158637.5</v>
      </c>
      <c r="AC59" s="28">
        <f t="shared" si="26"/>
        <v>140887.5</v>
      </c>
      <c r="AD59" s="28">
        <f t="shared" si="26"/>
        <v>123137.5</v>
      </c>
      <c r="AE59" s="28">
        <f t="shared" si="26"/>
        <v>105387.5</v>
      </c>
      <c r="AF59" s="28">
        <f t="shared" si="26"/>
        <v>94737.5</v>
      </c>
      <c r="AG59" s="28">
        <f t="shared" si="26"/>
        <v>84087.5</v>
      </c>
      <c r="AH59" s="28">
        <f t="shared" si="26"/>
        <v>73437.5</v>
      </c>
      <c r="AI59" s="28">
        <f t="shared" si="26"/>
        <v>62637.5</v>
      </c>
      <c r="AJ59" s="28">
        <f t="shared" si="26"/>
        <v>51837.5</v>
      </c>
      <c r="AK59" s="28">
        <f t="shared" si="26"/>
        <v>41037.5</v>
      </c>
      <c r="AL59" s="28">
        <f t="shared" si="26"/>
        <v>30987.5</v>
      </c>
      <c r="AM59" s="28">
        <f t="shared" si="26"/>
        <v>20937.5</v>
      </c>
      <c r="AN59" s="28">
        <f t="shared" si="26"/>
        <v>10468.76</v>
      </c>
      <c r="AO59" s="28">
        <f t="shared" si="26"/>
        <v>0</v>
      </c>
      <c r="AP59" s="27">
        <f t="shared" si="26"/>
        <v>0</v>
      </c>
      <c r="AQ59" s="27">
        <f t="shared" si="26"/>
        <v>0</v>
      </c>
      <c r="AR59" s="27">
        <f t="shared" si="26"/>
        <v>0</v>
      </c>
      <c r="AS59" s="27">
        <f t="shared" si="26"/>
        <v>0</v>
      </c>
      <c r="AT59" s="27">
        <f t="shared" si="26"/>
        <v>0</v>
      </c>
      <c r="AU59" s="27">
        <f t="shared" si="26"/>
        <v>0</v>
      </c>
      <c r="AV59" s="27">
        <f t="shared" si="26"/>
        <v>0</v>
      </c>
      <c r="AW59" s="27">
        <f t="shared" si="26"/>
        <v>0</v>
      </c>
      <c r="AX59" s="27">
        <f t="shared" si="26"/>
        <v>0</v>
      </c>
      <c r="AY59" s="27">
        <f t="shared" si="26"/>
        <v>0</v>
      </c>
      <c r="AZ59" s="27">
        <f t="shared" si="26"/>
        <v>0</v>
      </c>
      <c r="BA59" s="27">
        <f t="shared" si="26"/>
        <v>0</v>
      </c>
      <c r="BB59" s="27">
        <f t="shared" si="26"/>
        <v>0</v>
      </c>
      <c r="BC59" s="27">
        <f t="shared" si="26"/>
        <v>0</v>
      </c>
      <c r="BD59" s="28">
        <f t="shared" si="26"/>
        <v>2666952.73</v>
      </c>
      <c r="BE59" s="28">
        <f t="shared" si="26"/>
        <v>2.3283064365386963E-10</v>
      </c>
      <c r="BF59" s="12"/>
      <c r="BG59" s="28">
        <f>SUM(BG52:BG58)</f>
        <v>2100106.2599999998</v>
      </c>
      <c r="BH59" s="3"/>
    </row>
    <row r="60" spans="1:60" ht="12.75" customHeight="1" x14ac:dyDescent="0.2">
      <c r="A60" s="3"/>
      <c r="B60" s="1"/>
      <c r="C60" s="3"/>
      <c r="D60" s="11"/>
      <c r="E60" s="11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12"/>
      <c r="BE60" s="12"/>
      <c r="BF60" s="12"/>
      <c r="BG60" s="12"/>
      <c r="BH60" s="3"/>
    </row>
    <row r="61" spans="1:60" ht="12.75" customHeight="1" x14ac:dyDescent="0.2">
      <c r="A61" s="13" t="s">
        <v>37</v>
      </c>
      <c r="B61" s="14"/>
      <c r="C61" s="15"/>
      <c r="D61" s="16"/>
      <c r="E61" s="16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7"/>
      <c r="BE61" s="17"/>
      <c r="BF61" s="17"/>
      <c r="BG61" s="17"/>
      <c r="BH61" s="15"/>
    </row>
    <row r="62" spans="1:60" ht="12.75" customHeight="1" x14ac:dyDescent="0.2">
      <c r="A62" s="3"/>
      <c r="B62" s="1"/>
      <c r="C62" s="3"/>
      <c r="D62" s="11"/>
      <c r="E62" s="11"/>
      <c r="F62" s="1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12"/>
      <c r="BE62" s="12"/>
      <c r="BF62" s="12"/>
      <c r="BG62" s="12"/>
      <c r="BH62" s="3"/>
    </row>
    <row r="63" spans="1:60" ht="12.75" customHeight="1" x14ac:dyDescent="0.2">
      <c r="A63" s="3"/>
      <c r="B63" s="18" t="s">
        <v>27</v>
      </c>
      <c r="C63" s="3">
        <v>6032658.3300000001</v>
      </c>
      <c r="D63" s="19">
        <v>38384</v>
      </c>
      <c r="E63" s="19">
        <v>44166</v>
      </c>
      <c r="F63" s="20" t="s">
        <v>28</v>
      </c>
      <c r="G63" s="3">
        <v>0</v>
      </c>
      <c r="H63" s="3">
        <f t="shared" ref="H63:H64" si="27">129000-129000</f>
        <v>0</v>
      </c>
      <c r="I63" s="3">
        <f t="shared" ref="I63:I68" si="28">G63-H63</f>
        <v>0</v>
      </c>
      <c r="J63" s="3"/>
      <c r="K63" s="3">
        <v>254740.63</v>
      </c>
      <c r="L63" s="3">
        <f>254740.63-0.01</f>
        <v>254740.62</v>
      </c>
      <c r="M63" s="3">
        <v>254740.63</v>
      </c>
      <c r="N63" s="3">
        <f>254740.63-0.01</f>
        <v>254740.62</v>
      </c>
      <c r="O63" s="3">
        <v>254740.63</v>
      </c>
      <c r="P63" s="3">
        <f>254740.63-0.01</f>
        <v>254740.62</v>
      </c>
      <c r="Q63" s="3">
        <v>251678.13</v>
      </c>
      <c r="R63" s="3">
        <v>227090.63</v>
      </c>
      <c r="S63" s="3">
        <v>202765.63</v>
      </c>
      <c r="T63" s="3">
        <v>177843.75</v>
      </c>
      <c r="U63" s="3">
        <f t="shared" ref="U63:U64" si="29">152343.75-152343.75</f>
        <v>0</v>
      </c>
      <c r="V63" s="12">
        <f t="shared" ref="V63:V64" si="30">129000-129000</f>
        <v>0</v>
      </c>
      <c r="W63" s="12">
        <f t="shared" ref="W63:W64" si="31">105600-105600</f>
        <v>0</v>
      </c>
      <c r="X63" s="12">
        <f t="shared" ref="X63:X64" si="32">82300-82300</f>
        <v>0</v>
      </c>
      <c r="Y63" s="12">
        <f t="shared" ref="Y63:Y64" si="33">59200-59200</f>
        <v>0</v>
      </c>
      <c r="Z63" s="12">
        <f>30300-30300</f>
        <v>0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12">
        <f t="shared" ref="BD63:BD68" si="34">SUM(J63:BC63)</f>
        <v>2387821.8899999997</v>
      </c>
      <c r="BE63" s="12">
        <f t="shared" ref="BE63:BE68" si="35">C63-BD63</f>
        <v>3644836.4400000004</v>
      </c>
      <c r="BF63" s="12"/>
      <c r="BG63" s="12">
        <f t="shared" ref="BG63:BG68" si="36">SUM(W63:BC63)</f>
        <v>0</v>
      </c>
      <c r="BH63" s="3"/>
    </row>
    <row r="64" spans="1:60" ht="12.75" customHeight="1" x14ac:dyDescent="0.2">
      <c r="A64" s="3"/>
      <c r="B64" s="18"/>
      <c r="C64" s="3"/>
      <c r="D64" s="19"/>
      <c r="E64" s="19"/>
      <c r="F64" s="20"/>
      <c r="G64" s="3">
        <v>0</v>
      </c>
      <c r="H64" s="3">
        <f t="shared" si="27"/>
        <v>0</v>
      </c>
      <c r="I64" s="3">
        <f t="shared" si="28"/>
        <v>0</v>
      </c>
      <c r="J64" s="3">
        <v>169827.08</v>
      </c>
      <c r="K64" s="3">
        <f>254740.63-0.01</f>
        <v>254740.62</v>
      </c>
      <c r="L64" s="3">
        <v>254740.63</v>
      </c>
      <c r="M64" s="3">
        <f>254740.63-0.01</f>
        <v>254740.62</v>
      </c>
      <c r="N64" s="3">
        <v>254740.63</v>
      </c>
      <c r="O64" s="3">
        <f>254740.63-0.01</f>
        <v>254740.62</v>
      </c>
      <c r="P64" s="3">
        <v>254740.63</v>
      </c>
      <c r="Q64" s="3">
        <f>251678.13-0.01</f>
        <v>251678.12</v>
      </c>
      <c r="R64" s="3">
        <f>227090.63-0.01</f>
        <v>227090.62</v>
      </c>
      <c r="S64" s="3">
        <f>202765.63-0.01</f>
        <v>202765.62</v>
      </c>
      <c r="T64" s="3">
        <f>177843.75</f>
        <v>177843.75</v>
      </c>
      <c r="U64" s="3">
        <f t="shared" si="29"/>
        <v>0</v>
      </c>
      <c r="V64" s="12">
        <f t="shared" si="30"/>
        <v>0</v>
      </c>
      <c r="W64" s="12">
        <f t="shared" si="31"/>
        <v>0</v>
      </c>
      <c r="X64" s="12">
        <f t="shared" si="32"/>
        <v>0</v>
      </c>
      <c r="Y64" s="12">
        <f t="shared" si="33"/>
        <v>0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12">
        <f t="shared" si="34"/>
        <v>2557648.9400000004</v>
      </c>
      <c r="BE64" s="12">
        <f t="shared" si="35"/>
        <v>-2557648.9400000004</v>
      </c>
      <c r="BF64" s="12"/>
      <c r="BG64" s="12">
        <f t="shared" si="36"/>
        <v>0</v>
      </c>
      <c r="BH64" s="3"/>
    </row>
    <row r="65" spans="1:60" ht="12.75" customHeight="1" x14ac:dyDescent="0.2">
      <c r="A65" s="3"/>
      <c r="B65" s="18" t="s">
        <v>31</v>
      </c>
      <c r="C65" s="3">
        <f>2072600-1950000</f>
        <v>122600</v>
      </c>
      <c r="D65" s="19">
        <v>41501</v>
      </c>
      <c r="E65" s="19">
        <v>43327</v>
      </c>
      <c r="F65" s="20" t="s">
        <v>18</v>
      </c>
      <c r="G65" s="3">
        <v>22650</v>
      </c>
      <c r="H65" s="3">
        <v>12550</v>
      </c>
      <c r="I65" s="3">
        <f t="shared" si="28"/>
        <v>10100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v>21600</v>
      </c>
      <c r="U65" s="3">
        <v>17050</v>
      </c>
      <c r="V65" s="12">
        <v>12550</v>
      </c>
      <c r="W65" s="12">
        <v>8200</v>
      </c>
      <c r="X65" s="12">
        <v>1900</v>
      </c>
      <c r="Y65" s="12">
        <v>0</v>
      </c>
      <c r="Z65" s="12">
        <v>0</v>
      </c>
      <c r="AA65" s="12">
        <v>0</v>
      </c>
      <c r="AB65" s="12">
        <v>0</v>
      </c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2">
        <f t="shared" si="34"/>
        <v>61300</v>
      </c>
      <c r="BE65" s="12">
        <f t="shared" si="35"/>
        <v>61300</v>
      </c>
      <c r="BF65" s="12"/>
      <c r="BG65" s="12">
        <f t="shared" si="36"/>
        <v>10100</v>
      </c>
      <c r="BH65" s="3"/>
    </row>
    <row r="66" spans="1:60" ht="12.75" customHeight="1" x14ac:dyDescent="0.2">
      <c r="A66" s="3"/>
      <c r="B66" s="18"/>
      <c r="C66" s="3"/>
      <c r="D66" s="19"/>
      <c r="E66" s="19"/>
      <c r="F66" s="20"/>
      <c r="G66" s="3">
        <v>10100</v>
      </c>
      <c r="H66" s="3">
        <v>8200</v>
      </c>
      <c r="I66" s="3">
        <f t="shared" si="28"/>
        <v>1900</v>
      </c>
      <c r="J66" s="3"/>
      <c r="K66" s="3"/>
      <c r="L66" s="3"/>
      <c r="M66" s="3"/>
      <c r="N66" s="3"/>
      <c r="O66" s="3"/>
      <c r="P66" s="3"/>
      <c r="Q66" s="3"/>
      <c r="R66" s="3"/>
      <c r="S66" s="3">
        <v>21600</v>
      </c>
      <c r="T66" s="3">
        <v>17050</v>
      </c>
      <c r="U66" s="3">
        <v>12550</v>
      </c>
      <c r="V66" s="12">
        <v>8200</v>
      </c>
      <c r="W66" s="12">
        <v>1900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2">
        <f t="shared" si="34"/>
        <v>61300</v>
      </c>
      <c r="BE66" s="12">
        <f t="shared" si="35"/>
        <v>-61300</v>
      </c>
      <c r="BF66" s="12"/>
      <c r="BG66" s="12">
        <f t="shared" si="36"/>
        <v>1900</v>
      </c>
      <c r="BH66" s="3"/>
    </row>
    <row r="67" spans="1:60" ht="12.75" customHeight="1" x14ac:dyDescent="0.2">
      <c r="A67" s="3"/>
      <c r="B67" s="18" t="s">
        <v>33</v>
      </c>
      <c r="C67" s="3">
        <v>625916.91</v>
      </c>
      <c r="D67" s="19">
        <v>42061</v>
      </c>
      <c r="E67" s="19">
        <v>49355</v>
      </c>
      <c r="F67" s="20" t="s">
        <v>21</v>
      </c>
      <c r="G67" s="3">
        <v>281915.63</v>
      </c>
      <c r="H67" s="3">
        <v>31131.25</v>
      </c>
      <c r="I67" s="3">
        <f t="shared" si="28"/>
        <v>250784.38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30064.400000000001</v>
      </c>
      <c r="V67" s="12">
        <v>31131.25</v>
      </c>
      <c r="W67" s="12">
        <v>29781.25</v>
      </c>
      <c r="X67" s="12">
        <v>27981.25</v>
      </c>
      <c r="Y67" s="12">
        <v>25731.25</v>
      </c>
      <c r="Z67" s="12">
        <v>23481.25</v>
      </c>
      <c r="AA67" s="12">
        <v>21356.25</v>
      </c>
      <c r="AB67" s="12">
        <v>19231.25</v>
      </c>
      <c r="AC67" s="12">
        <v>17106.25</v>
      </c>
      <c r="AD67" s="12">
        <v>14981.25</v>
      </c>
      <c r="AE67" s="12">
        <v>12856.25</v>
      </c>
      <c r="AF67" s="12">
        <v>11581.25</v>
      </c>
      <c r="AG67" s="12">
        <v>10306.25</v>
      </c>
      <c r="AH67" s="12">
        <v>9031.25</v>
      </c>
      <c r="AI67" s="12">
        <v>7756.25</v>
      </c>
      <c r="AJ67" s="12">
        <v>6481.25</v>
      </c>
      <c r="AK67" s="12">
        <v>5206.25</v>
      </c>
      <c r="AL67" s="12">
        <v>3931.25</v>
      </c>
      <c r="AM67" s="12">
        <v>2656.25</v>
      </c>
      <c r="AN67" s="12">
        <v>1328.13</v>
      </c>
      <c r="AO67" s="12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2">
        <f t="shared" si="34"/>
        <v>311980.03000000003</v>
      </c>
      <c r="BE67" s="12">
        <f t="shared" si="35"/>
        <v>313936.88</v>
      </c>
      <c r="BF67" s="12"/>
      <c r="BG67" s="12">
        <f t="shared" si="36"/>
        <v>250784.38</v>
      </c>
      <c r="BH67" s="3"/>
    </row>
    <row r="68" spans="1:60" ht="12.75" customHeight="1" x14ac:dyDescent="0.2">
      <c r="A68" s="3"/>
      <c r="B68" s="18"/>
      <c r="C68" s="3"/>
      <c r="D68" s="19"/>
      <c r="E68" s="19"/>
      <c r="F68" s="20"/>
      <c r="G68" s="3">
        <v>281915.63</v>
      </c>
      <c r="H68" s="3">
        <v>31131.25</v>
      </c>
      <c r="I68" s="3">
        <f t="shared" si="28"/>
        <v>250784.38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v>32021.25</v>
      </c>
      <c r="V68" s="12">
        <v>31131.25</v>
      </c>
      <c r="W68" s="12">
        <v>29781.25</v>
      </c>
      <c r="X68" s="12">
        <v>27981.25</v>
      </c>
      <c r="Y68" s="12">
        <v>25731.25</v>
      </c>
      <c r="Z68" s="12">
        <v>23481.25</v>
      </c>
      <c r="AA68" s="12">
        <v>21356.25</v>
      </c>
      <c r="AB68" s="12">
        <v>19231.25</v>
      </c>
      <c r="AC68" s="12">
        <v>17106.25</v>
      </c>
      <c r="AD68" s="12">
        <v>14981.25</v>
      </c>
      <c r="AE68" s="12">
        <v>12856.25</v>
      </c>
      <c r="AF68" s="12">
        <v>11581.25</v>
      </c>
      <c r="AG68" s="12">
        <v>10306.25</v>
      </c>
      <c r="AH68" s="12">
        <v>9031.25</v>
      </c>
      <c r="AI68" s="12">
        <v>7756.25</v>
      </c>
      <c r="AJ68" s="12">
        <v>6481.25</v>
      </c>
      <c r="AK68" s="12">
        <v>5206.25</v>
      </c>
      <c r="AL68" s="12">
        <v>3931.25</v>
      </c>
      <c r="AM68" s="12">
        <v>2656.25</v>
      </c>
      <c r="AN68" s="12">
        <v>1328.13</v>
      </c>
      <c r="AO68" s="12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12">
        <f t="shared" si="34"/>
        <v>313936.88</v>
      </c>
      <c r="BE68" s="12">
        <f t="shared" si="35"/>
        <v>-313936.88</v>
      </c>
      <c r="BF68" s="12"/>
      <c r="BG68" s="12">
        <f t="shared" si="36"/>
        <v>250784.38</v>
      </c>
      <c r="BH68" s="3"/>
    </row>
    <row r="69" spans="1:60" ht="12.75" customHeight="1" x14ac:dyDescent="0.2">
      <c r="A69" s="3"/>
      <c r="B69" s="1"/>
      <c r="C69" s="3"/>
      <c r="D69" s="11"/>
      <c r="E69" s="11"/>
      <c r="F69" s="1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12"/>
      <c r="BE69" s="12"/>
      <c r="BF69" s="12"/>
      <c r="BG69" s="12"/>
      <c r="BH69" s="3"/>
    </row>
    <row r="70" spans="1:60" ht="12.75" customHeight="1" x14ac:dyDescent="0.2">
      <c r="A70" s="3"/>
      <c r="B70" s="6" t="s">
        <v>39</v>
      </c>
      <c r="C70" s="3"/>
      <c r="D70" s="11"/>
      <c r="E70" s="11"/>
      <c r="F70" s="11"/>
      <c r="G70" s="27">
        <f t="shared" ref="G70:BE70" si="37">SUM(G63:G69)</f>
        <v>596581.26</v>
      </c>
      <c r="H70" s="27">
        <f t="shared" si="37"/>
        <v>83012.5</v>
      </c>
      <c r="I70" s="27">
        <f t="shared" si="37"/>
        <v>513568.76</v>
      </c>
      <c r="J70" s="27">
        <f t="shared" si="37"/>
        <v>169827.08</v>
      </c>
      <c r="K70" s="27">
        <f t="shared" si="37"/>
        <v>509481.25</v>
      </c>
      <c r="L70" s="27">
        <f t="shared" si="37"/>
        <v>509481.25</v>
      </c>
      <c r="M70" s="27">
        <f t="shared" si="37"/>
        <v>509481.25</v>
      </c>
      <c r="N70" s="27">
        <f t="shared" si="37"/>
        <v>509481.25</v>
      </c>
      <c r="O70" s="27">
        <f t="shared" si="37"/>
        <v>509481.25</v>
      </c>
      <c r="P70" s="27">
        <f t="shared" si="37"/>
        <v>509481.25</v>
      </c>
      <c r="Q70" s="27">
        <f t="shared" si="37"/>
        <v>503356.25</v>
      </c>
      <c r="R70" s="27">
        <f t="shared" si="37"/>
        <v>454181.25</v>
      </c>
      <c r="S70" s="27">
        <f t="shared" si="37"/>
        <v>427131.25</v>
      </c>
      <c r="T70" s="27">
        <f t="shared" si="37"/>
        <v>394337.5</v>
      </c>
      <c r="U70" s="27">
        <f t="shared" si="37"/>
        <v>91685.65</v>
      </c>
      <c r="V70" s="28">
        <f t="shared" si="37"/>
        <v>83012.5</v>
      </c>
      <c r="W70" s="28">
        <f t="shared" si="37"/>
        <v>69662.5</v>
      </c>
      <c r="X70" s="28">
        <f t="shared" si="37"/>
        <v>57862.5</v>
      </c>
      <c r="Y70" s="28">
        <f t="shared" si="37"/>
        <v>51462.5</v>
      </c>
      <c r="Z70" s="28">
        <f t="shared" si="37"/>
        <v>46962.5</v>
      </c>
      <c r="AA70" s="28">
        <f t="shared" si="37"/>
        <v>42712.5</v>
      </c>
      <c r="AB70" s="28">
        <f t="shared" si="37"/>
        <v>38462.5</v>
      </c>
      <c r="AC70" s="28">
        <f t="shared" si="37"/>
        <v>34212.5</v>
      </c>
      <c r="AD70" s="28">
        <f t="shared" si="37"/>
        <v>29962.5</v>
      </c>
      <c r="AE70" s="28">
        <f t="shared" si="37"/>
        <v>25712.5</v>
      </c>
      <c r="AF70" s="28">
        <f t="shared" si="37"/>
        <v>23162.5</v>
      </c>
      <c r="AG70" s="28">
        <f t="shared" si="37"/>
        <v>20612.5</v>
      </c>
      <c r="AH70" s="28">
        <f t="shared" si="37"/>
        <v>18062.5</v>
      </c>
      <c r="AI70" s="28">
        <f t="shared" si="37"/>
        <v>15512.5</v>
      </c>
      <c r="AJ70" s="28">
        <f t="shared" si="37"/>
        <v>12962.5</v>
      </c>
      <c r="AK70" s="28">
        <f t="shared" si="37"/>
        <v>10412.5</v>
      </c>
      <c r="AL70" s="28">
        <f t="shared" si="37"/>
        <v>7862.5</v>
      </c>
      <c r="AM70" s="28">
        <f t="shared" si="37"/>
        <v>5312.5</v>
      </c>
      <c r="AN70" s="28">
        <f t="shared" si="37"/>
        <v>2656.26</v>
      </c>
      <c r="AO70" s="28">
        <f t="shared" si="37"/>
        <v>0</v>
      </c>
      <c r="AP70" s="27">
        <f t="shared" si="37"/>
        <v>0</v>
      </c>
      <c r="AQ70" s="27">
        <f t="shared" si="37"/>
        <v>0</v>
      </c>
      <c r="AR70" s="27">
        <f t="shared" si="37"/>
        <v>0</v>
      </c>
      <c r="AS70" s="27">
        <f t="shared" si="37"/>
        <v>0</v>
      </c>
      <c r="AT70" s="27">
        <f t="shared" si="37"/>
        <v>0</v>
      </c>
      <c r="AU70" s="27">
        <f t="shared" si="37"/>
        <v>0</v>
      </c>
      <c r="AV70" s="27">
        <f t="shared" si="37"/>
        <v>0</v>
      </c>
      <c r="AW70" s="27">
        <f t="shared" si="37"/>
        <v>0</v>
      </c>
      <c r="AX70" s="27">
        <f t="shared" si="37"/>
        <v>0</v>
      </c>
      <c r="AY70" s="27">
        <f t="shared" si="37"/>
        <v>0</v>
      </c>
      <c r="AZ70" s="27">
        <f t="shared" si="37"/>
        <v>0</v>
      </c>
      <c r="BA70" s="27">
        <f t="shared" si="37"/>
        <v>0</v>
      </c>
      <c r="BB70" s="27">
        <f t="shared" si="37"/>
        <v>0</v>
      </c>
      <c r="BC70" s="27">
        <f t="shared" si="37"/>
        <v>0</v>
      </c>
      <c r="BD70" s="28">
        <f t="shared" si="37"/>
        <v>5693987.7400000002</v>
      </c>
      <c r="BE70" s="28">
        <f t="shared" si="37"/>
        <v>1087187.5</v>
      </c>
      <c r="BF70" s="12"/>
      <c r="BG70" s="28">
        <f>SUM(BG63:BG69)</f>
        <v>513568.76</v>
      </c>
      <c r="BH70" s="3"/>
    </row>
    <row r="71" spans="1:60" ht="12.75" customHeight="1" x14ac:dyDescent="0.2">
      <c r="A71" s="3"/>
      <c r="B71" s="1"/>
      <c r="C71" s="3"/>
      <c r="D71" s="11"/>
      <c r="E71" s="11"/>
      <c r="F71" s="1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12"/>
      <c r="BE71" s="12"/>
      <c r="BF71" s="12"/>
      <c r="BG71" s="12"/>
      <c r="BH71" s="3"/>
    </row>
    <row r="72" spans="1:60" ht="12.75" customHeight="1" x14ac:dyDescent="0.2">
      <c r="A72" s="3"/>
      <c r="B72" s="1"/>
      <c r="C72" s="3"/>
      <c r="D72" s="11"/>
      <c r="E72" s="11"/>
      <c r="F72" s="1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2"/>
      <c r="BE72" s="12"/>
      <c r="BF72" s="12"/>
      <c r="BG72" s="12"/>
      <c r="BH72" s="3"/>
    </row>
    <row r="73" spans="1:60" ht="12.75" customHeight="1" x14ac:dyDescent="0.2">
      <c r="A73" s="30"/>
      <c r="B73" s="31" t="s">
        <v>57</v>
      </c>
      <c r="C73" s="30"/>
      <c r="D73" s="32"/>
      <c r="E73" s="32"/>
      <c r="F73" s="32"/>
      <c r="G73" s="33">
        <f t="shared" ref="G73:AZ73" si="38">G70+G59+G48</f>
        <v>4247356.2699999996</v>
      </c>
      <c r="H73" s="33">
        <f t="shared" si="38"/>
        <v>764425</v>
      </c>
      <c r="I73" s="33">
        <f t="shared" si="38"/>
        <v>3482931.2699999996</v>
      </c>
      <c r="J73" s="33">
        <f t="shared" si="38"/>
        <v>169827.08</v>
      </c>
      <c r="K73" s="33">
        <f t="shared" si="38"/>
        <v>509481.25</v>
      </c>
      <c r="L73" s="33">
        <f t="shared" si="38"/>
        <v>509481.25</v>
      </c>
      <c r="M73" s="33">
        <f t="shared" si="38"/>
        <v>509481.25</v>
      </c>
      <c r="N73" s="33">
        <f t="shared" si="38"/>
        <v>509481.25</v>
      </c>
      <c r="O73" s="33">
        <f t="shared" si="38"/>
        <v>509481.25</v>
      </c>
      <c r="P73" s="33">
        <f t="shared" si="38"/>
        <v>509481.25</v>
      </c>
      <c r="Q73" s="33">
        <f t="shared" si="38"/>
        <v>688805.21</v>
      </c>
      <c r="R73" s="33">
        <f t="shared" si="38"/>
        <v>646570.83000000007</v>
      </c>
      <c r="S73" s="33">
        <f t="shared" si="38"/>
        <v>601156.25</v>
      </c>
      <c r="T73" s="33">
        <f t="shared" si="38"/>
        <v>550662.5</v>
      </c>
      <c r="U73" s="33">
        <f t="shared" si="38"/>
        <v>912250.18</v>
      </c>
      <c r="V73" s="34">
        <f t="shared" si="38"/>
        <v>764425</v>
      </c>
      <c r="W73" s="34">
        <f t="shared" si="38"/>
        <v>657050</v>
      </c>
      <c r="X73" s="34">
        <f t="shared" si="38"/>
        <v>551825</v>
      </c>
      <c r="Y73" s="34">
        <f t="shared" si="38"/>
        <v>449425</v>
      </c>
      <c r="Z73" s="34">
        <f t="shared" si="38"/>
        <v>334512.5</v>
      </c>
      <c r="AA73" s="34">
        <f t="shared" si="38"/>
        <v>232343.75</v>
      </c>
      <c r="AB73" s="34">
        <f t="shared" si="38"/>
        <v>205150</v>
      </c>
      <c r="AC73" s="34">
        <f t="shared" si="38"/>
        <v>179700</v>
      </c>
      <c r="AD73" s="34">
        <f t="shared" si="38"/>
        <v>155100</v>
      </c>
      <c r="AE73" s="34">
        <f t="shared" si="38"/>
        <v>131100</v>
      </c>
      <c r="AF73" s="34">
        <f t="shared" si="38"/>
        <v>117900</v>
      </c>
      <c r="AG73" s="34">
        <f t="shared" si="38"/>
        <v>104700</v>
      </c>
      <c r="AH73" s="34">
        <f t="shared" si="38"/>
        <v>91500</v>
      </c>
      <c r="AI73" s="34">
        <f t="shared" si="38"/>
        <v>78150</v>
      </c>
      <c r="AJ73" s="34">
        <f t="shared" si="38"/>
        <v>64800</v>
      </c>
      <c r="AK73" s="34">
        <f t="shared" si="38"/>
        <v>51450</v>
      </c>
      <c r="AL73" s="34">
        <f t="shared" si="38"/>
        <v>38850</v>
      </c>
      <c r="AM73" s="34">
        <f t="shared" si="38"/>
        <v>26250</v>
      </c>
      <c r="AN73" s="34">
        <f t="shared" si="38"/>
        <v>13125.02</v>
      </c>
      <c r="AO73" s="34">
        <f t="shared" si="38"/>
        <v>0</v>
      </c>
      <c r="AP73" s="33">
        <f t="shared" si="38"/>
        <v>0</v>
      </c>
      <c r="AQ73" s="33">
        <f t="shared" si="38"/>
        <v>0</v>
      </c>
      <c r="AR73" s="33">
        <f t="shared" si="38"/>
        <v>0</v>
      </c>
      <c r="AS73" s="33">
        <f t="shared" si="38"/>
        <v>0</v>
      </c>
      <c r="AT73" s="33">
        <f t="shared" si="38"/>
        <v>0</v>
      </c>
      <c r="AU73" s="33">
        <f t="shared" si="38"/>
        <v>0</v>
      </c>
      <c r="AV73" s="33">
        <f t="shared" si="38"/>
        <v>0</v>
      </c>
      <c r="AW73" s="33">
        <f t="shared" si="38"/>
        <v>0</v>
      </c>
      <c r="AX73" s="33">
        <f t="shared" si="38"/>
        <v>0</v>
      </c>
      <c r="AY73" s="33">
        <f t="shared" si="38"/>
        <v>0</v>
      </c>
      <c r="AZ73" s="33">
        <f t="shared" si="38"/>
        <v>0</v>
      </c>
      <c r="BA73" s="30"/>
      <c r="BB73" s="30"/>
      <c r="BC73" s="30"/>
      <c r="BD73" s="35"/>
      <c r="BE73" s="35"/>
      <c r="BF73" s="35"/>
      <c r="BG73" s="35"/>
      <c r="BH73" s="30"/>
    </row>
    <row r="74" spans="1:60" ht="12.75" customHeight="1" x14ac:dyDescent="0.2">
      <c r="A74" s="3"/>
      <c r="B74" s="1"/>
      <c r="C74" s="3"/>
      <c r="D74" s="11"/>
      <c r="E74" s="11"/>
      <c r="F74" s="1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12"/>
      <c r="BE74" s="12"/>
      <c r="BF74" s="12"/>
      <c r="BG74" s="12"/>
      <c r="BH74" s="3"/>
    </row>
    <row r="75" spans="1:60" ht="12.75" customHeight="1" x14ac:dyDescent="0.2">
      <c r="A75" s="3"/>
      <c r="B75" s="1"/>
      <c r="C75" s="3"/>
      <c r="D75" s="11"/>
      <c r="E75" s="11"/>
      <c r="F75" s="1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12"/>
      <c r="BE75" s="12"/>
      <c r="BF75" s="12"/>
      <c r="BG75" s="12"/>
      <c r="BH75" s="3"/>
    </row>
    <row r="76" spans="1:60" ht="12.75" customHeight="1" x14ac:dyDescent="0.2">
      <c r="A76" s="36"/>
      <c r="B76" s="37" t="s">
        <v>41</v>
      </c>
      <c r="C76" s="36"/>
      <c r="D76" s="38"/>
      <c r="E76" s="38"/>
      <c r="F76" s="38"/>
      <c r="G76" s="39">
        <f t="shared" ref="G76:AZ76" si="39">G73+G33</f>
        <v>23917356.27</v>
      </c>
      <c r="H76" s="39">
        <f t="shared" si="39"/>
        <v>3514425</v>
      </c>
      <c r="I76" s="39">
        <f t="shared" si="39"/>
        <v>20402931.27</v>
      </c>
      <c r="J76" s="39">
        <f t="shared" si="39"/>
        <v>169827.08</v>
      </c>
      <c r="K76" s="39">
        <f t="shared" si="39"/>
        <v>509481.25</v>
      </c>
      <c r="L76" s="39">
        <f t="shared" si="39"/>
        <v>509481.25</v>
      </c>
      <c r="M76" s="39">
        <f t="shared" si="39"/>
        <v>509481.25</v>
      </c>
      <c r="N76" s="39">
        <f t="shared" si="39"/>
        <v>509481.25</v>
      </c>
      <c r="O76" s="39">
        <f t="shared" si="39"/>
        <v>509481.25</v>
      </c>
      <c r="P76" s="39">
        <f t="shared" si="39"/>
        <v>684481.25</v>
      </c>
      <c r="Q76" s="39">
        <f t="shared" si="39"/>
        <v>2668805.21</v>
      </c>
      <c r="R76" s="39">
        <f t="shared" si="39"/>
        <v>2691570.83</v>
      </c>
      <c r="S76" s="39">
        <f t="shared" si="39"/>
        <v>2626156.25</v>
      </c>
      <c r="T76" s="39">
        <f t="shared" si="39"/>
        <v>3060662.5</v>
      </c>
      <c r="U76" s="39">
        <f t="shared" si="39"/>
        <v>3719050.18</v>
      </c>
      <c r="V76" s="40">
        <f t="shared" si="39"/>
        <v>3514425</v>
      </c>
      <c r="W76" s="40">
        <f t="shared" si="39"/>
        <v>3387050</v>
      </c>
      <c r="X76" s="40">
        <f t="shared" si="39"/>
        <v>3031825</v>
      </c>
      <c r="Y76" s="40">
        <f t="shared" si="39"/>
        <v>3019425</v>
      </c>
      <c r="Z76" s="40">
        <f t="shared" si="39"/>
        <v>2934512.5</v>
      </c>
      <c r="AA76" s="40">
        <f t="shared" si="39"/>
        <v>912343.75</v>
      </c>
      <c r="AB76" s="40">
        <f t="shared" si="39"/>
        <v>730150</v>
      </c>
      <c r="AC76" s="40">
        <f t="shared" si="39"/>
        <v>699700</v>
      </c>
      <c r="AD76" s="40">
        <f t="shared" si="39"/>
        <v>635100</v>
      </c>
      <c r="AE76" s="40">
        <f t="shared" si="39"/>
        <v>571100</v>
      </c>
      <c r="AF76" s="40">
        <f t="shared" si="39"/>
        <v>557900</v>
      </c>
      <c r="AG76" s="40">
        <f t="shared" si="39"/>
        <v>544700</v>
      </c>
      <c r="AH76" s="40">
        <f t="shared" si="39"/>
        <v>536500</v>
      </c>
      <c r="AI76" s="40">
        <f t="shared" si="39"/>
        <v>523150</v>
      </c>
      <c r="AJ76" s="40">
        <f t="shared" si="39"/>
        <v>509800</v>
      </c>
      <c r="AK76" s="40">
        <f t="shared" si="39"/>
        <v>471450</v>
      </c>
      <c r="AL76" s="40">
        <f t="shared" si="39"/>
        <v>458850</v>
      </c>
      <c r="AM76" s="40">
        <f t="shared" si="39"/>
        <v>446250</v>
      </c>
      <c r="AN76" s="40">
        <f t="shared" si="39"/>
        <v>433125.02</v>
      </c>
      <c r="AO76" s="40">
        <f t="shared" si="39"/>
        <v>0</v>
      </c>
      <c r="AP76" s="39">
        <f t="shared" si="39"/>
        <v>0</v>
      </c>
      <c r="AQ76" s="39">
        <f t="shared" si="39"/>
        <v>0</v>
      </c>
      <c r="AR76" s="39">
        <f t="shared" si="39"/>
        <v>0</v>
      </c>
      <c r="AS76" s="39">
        <f t="shared" si="39"/>
        <v>0</v>
      </c>
      <c r="AT76" s="39">
        <f t="shared" si="39"/>
        <v>0</v>
      </c>
      <c r="AU76" s="39">
        <f t="shared" si="39"/>
        <v>0</v>
      </c>
      <c r="AV76" s="39">
        <f t="shared" si="39"/>
        <v>0</v>
      </c>
      <c r="AW76" s="39">
        <f t="shared" si="39"/>
        <v>0</v>
      </c>
      <c r="AX76" s="39">
        <f t="shared" si="39"/>
        <v>0</v>
      </c>
      <c r="AY76" s="39">
        <f t="shared" si="39"/>
        <v>0</v>
      </c>
      <c r="AZ76" s="39">
        <f t="shared" si="39"/>
        <v>0</v>
      </c>
      <c r="BA76" s="36"/>
      <c r="BB76" s="36"/>
      <c r="BC76" s="36"/>
      <c r="BD76" s="41"/>
      <c r="BE76" s="41"/>
      <c r="BF76" s="41"/>
      <c r="BG76" s="41"/>
      <c r="BH76" s="36"/>
    </row>
    <row r="77" spans="1:60" ht="12.75" customHeight="1" x14ac:dyDescent="0.2">
      <c r="A77" s="3"/>
      <c r="B77" s="1"/>
      <c r="C77" s="3"/>
      <c r="D77" s="11"/>
      <c r="E77" s="11"/>
      <c r="F77" s="1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12"/>
      <c r="BE77" s="12"/>
      <c r="BF77" s="12"/>
      <c r="BG77" s="12"/>
      <c r="BH77" s="3"/>
    </row>
    <row r="78" spans="1:60" ht="12.75" customHeight="1" x14ac:dyDescent="0.2">
      <c r="A78" s="3"/>
      <c r="B78" s="1"/>
      <c r="C78" s="3"/>
      <c r="D78" s="11"/>
      <c r="E78" s="11"/>
      <c r="F78" s="1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12"/>
      <c r="BE78" s="12"/>
      <c r="BF78" s="12"/>
      <c r="BG78" s="12"/>
      <c r="BH78" s="3"/>
    </row>
    <row r="79" spans="1:60" ht="12.75" customHeight="1" x14ac:dyDescent="0.2">
      <c r="A79" s="13" t="s">
        <v>42</v>
      </c>
      <c r="B79" s="14"/>
      <c r="C79" s="15"/>
      <c r="D79" s="16"/>
      <c r="E79" s="16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7"/>
      <c r="BE79" s="17"/>
      <c r="BF79" s="17"/>
      <c r="BG79" s="17"/>
      <c r="BH79" s="15"/>
    </row>
    <row r="80" spans="1:60" ht="12.75" customHeight="1" x14ac:dyDescent="0.2">
      <c r="A80" s="3"/>
      <c r="B80" s="42"/>
      <c r="C80" s="3"/>
      <c r="D80" s="11"/>
      <c r="E80" s="11"/>
      <c r="F80" s="1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12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12"/>
      <c r="BE80" s="12"/>
      <c r="BF80" s="12"/>
      <c r="BG80" s="12"/>
      <c r="BH80" s="3"/>
    </row>
    <row r="81" spans="1:60" ht="12.75" customHeight="1" x14ac:dyDescent="0.2">
      <c r="A81" s="3"/>
      <c r="B81" s="42" t="s">
        <v>43</v>
      </c>
      <c r="C81" s="3"/>
      <c r="D81" s="11"/>
      <c r="E81" s="11"/>
      <c r="F81" s="1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3">
        <v>355000</v>
      </c>
      <c r="W81" s="43">
        <v>355000</v>
      </c>
      <c r="X81" s="43">
        <v>350000</v>
      </c>
      <c r="Y81" s="43">
        <v>350000</v>
      </c>
      <c r="Z81" s="43">
        <v>350000</v>
      </c>
      <c r="AA81" s="43">
        <v>350000</v>
      </c>
      <c r="AB81" s="43">
        <v>350000</v>
      </c>
      <c r="AC81" s="43">
        <v>350000</v>
      </c>
      <c r="AD81" s="43">
        <v>350000</v>
      </c>
      <c r="AE81" s="43">
        <v>350000</v>
      </c>
      <c r="AF81" s="43">
        <v>350000</v>
      </c>
      <c r="AG81" s="43">
        <v>350000</v>
      </c>
      <c r="AH81" s="43">
        <v>350000</v>
      </c>
      <c r="AI81" s="43">
        <v>100000</v>
      </c>
      <c r="AJ81" s="43">
        <v>100000</v>
      </c>
      <c r="AK81" s="43" t="s">
        <v>44</v>
      </c>
      <c r="AL81" s="43" t="s">
        <v>44</v>
      </c>
      <c r="AM81" s="43" t="s">
        <v>44</v>
      </c>
      <c r="AN81" s="43" t="s">
        <v>44</v>
      </c>
      <c r="AO81" s="12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12"/>
      <c r="BE81" s="12"/>
      <c r="BF81" s="12"/>
      <c r="BG81" s="12"/>
      <c r="BH81" s="3"/>
    </row>
    <row r="82" spans="1:60" ht="12.75" customHeight="1" x14ac:dyDescent="0.2">
      <c r="A82" s="3"/>
      <c r="B82" s="42" t="s">
        <v>45</v>
      </c>
      <c r="C82" s="3"/>
      <c r="D82" s="11"/>
      <c r="E82" s="11"/>
      <c r="F82" s="1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3">
        <v>260000</v>
      </c>
      <c r="W82" s="43">
        <v>255000</v>
      </c>
      <c r="X82" s="43">
        <v>245000</v>
      </c>
      <c r="Y82" s="43">
        <v>240000</v>
      </c>
      <c r="Z82" s="43">
        <v>235000</v>
      </c>
      <c r="AA82" s="43">
        <v>230000</v>
      </c>
      <c r="AB82" s="43">
        <v>220000</v>
      </c>
      <c r="AC82" s="43">
        <v>215000</v>
      </c>
      <c r="AD82" s="43" t="s">
        <v>44</v>
      </c>
      <c r="AE82" s="43" t="s">
        <v>44</v>
      </c>
      <c r="AF82" s="43" t="s">
        <v>44</v>
      </c>
      <c r="AG82" s="43" t="s">
        <v>44</v>
      </c>
      <c r="AH82" s="43" t="s">
        <v>44</v>
      </c>
      <c r="AI82" s="43" t="s">
        <v>44</v>
      </c>
      <c r="AJ82" s="43" t="s">
        <v>44</v>
      </c>
      <c r="AK82" s="43" t="s">
        <v>44</v>
      </c>
      <c r="AL82" s="43" t="s">
        <v>44</v>
      </c>
      <c r="AM82" s="43" t="s">
        <v>44</v>
      </c>
      <c r="AN82" s="43" t="s">
        <v>44</v>
      </c>
      <c r="AO82" s="12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12"/>
      <c r="BE82" s="12"/>
      <c r="BF82" s="12"/>
      <c r="BG82" s="12"/>
      <c r="BH82" s="3"/>
    </row>
    <row r="83" spans="1:60" ht="12.75" customHeight="1" x14ac:dyDescent="0.2">
      <c r="A83" s="3"/>
      <c r="B83" t="s">
        <v>46</v>
      </c>
      <c r="C83" s="3"/>
      <c r="D83" s="11"/>
      <c r="E83" s="11"/>
      <c r="F83" s="1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3">
        <v>145000</v>
      </c>
      <c r="W83" s="43">
        <v>135000</v>
      </c>
      <c r="X83" s="43">
        <v>135000</v>
      </c>
      <c r="Y83" s="43">
        <v>130000</v>
      </c>
      <c r="Z83" s="43">
        <v>125000</v>
      </c>
      <c r="AA83" s="43">
        <v>125000</v>
      </c>
      <c r="AB83" s="43">
        <v>120000</v>
      </c>
      <c r="AC83" s="43">
        <v>120000</v>
      </c>
      <c r="AD83" s="43">
        <v>115000</v>
      </c>
      <c r="AE83" s="43" t="s">
        <v>44</v>
      </c>
      <c r="AF83" s="43" t="s">
        <v>44</v>
      </c>
      <c r="AG83" s="43" t="s">
        <v>44</v>
      </c>
      <c r="AH83" s="43" t="s">
        <v>44</v>
      </c>
      <c r="AI83" s="43" t="s">
        <v>44</v>
      </c>
      <c r="AJ83" s="43" t="s">
        <v>44</v>
      </c>
      <c r="AK83" s="43" t="s">
        <v>44</v>
      </c>
      <c r="AL83" s="43" t="s">
        <v>44</v>
      </c>
      <c r="AM83" s="43" t="s">
        <v>44</v>
      </c>
      <c r="AN83" s="43" t="s">
        <v>44</v>
      </c>
      <c r="AO83" s="12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12"/>
      <c r="BE83" s="12"/>
      <c r="BF83" s="12"/>
      <c r="BG83" s="12"/>
      <c r="BH83" s="3"/>
    </row>
    <row r="84" spans="1:60" ht="12.75" customHeight="1" x14ac:dyDescent="0.2">
      <c r="A84" s="3"/>
      <c r="B84" t="s">
        <v>47</v>
      </c>
      <c r="C84" s="3"/>
      <c r="D84" s="11"/>
      <c r="E84" s="11"/>
      <c r="F84" s="1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3">
        <v>120000</v>
      </c>
      <c r="W84" s="43">
        <v>120000</v>
      </c>
      <c r="X84" s="43">
        <v>125000</v>
      </c>
      <c r="Y84" s="43">
        <v>125000</v>
      </c>
      <c r="Z84" s="43">
        <v>130000</v>
      </c>
      <c r="AA84" s="43">
        <v>135000</v>
      </c>
      <c r="AB84" s="43">
        <v>140000</v>
      </c>
      <c r="AC84" s="43">
        <v>145000</v>
      </c>
      <c r="AD84" s="43">
        <v>150000</v>
      </c>
      <c r="AE84" s="43">
        <v>155000</v>
      </c>
      <c r="AF84" s="43">
        <v>155000</v>
      </c>
      <c r="AG84" s="43">
        <v>165000</v>
      </c>
      <c r="AH84" s="43">
        <v>170000</v>
      </c>
      <c r="AI84" s="43">
        <v>175000</v>
      </c>
      <c r="AJ84" s="43">
        <v>180000</v>
      </c>
      <c r="AK84" s="43">
        <v>190000</v>
      </c>
      <c r="AL84" s="43">
        <v>195000</v>
      </c>
      <c r="AM84" s="43">
        <v>205000</v>
      </c>
      <c r="AN84" s="43" t="s">
        <v>44</v>
      </c>
      <c r="AO84" s="12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12"/>
      <c r="BE84" s="12"/>
      <c r="BF84" s="12"/>
      <c r="BG84" s="12"/>
      <c r="BH84" s="3"/>
    </row>
    <row r="85" spans="1:60" ht="12.75" customHeight="1" x14ac:dyDescent="0.2">
      <c r="A85" s="3"/>
      <c r="B85" t="s">
        <v>49</v>
      </c>
      <c r="C85" s="3"/>
      <c r="D85" s="11"/>
      <c r="E85" s="11"/>
      <c r="F85" s="1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3">
        <v>50000</v>
      </c>
      <c r="W85" s="43">
        <v>50000</v>
      </c>
      <c r="X85" s="43">
        <v>50000</v>
      </c>
      <c r="Y85" s="43">
        <v>50000</v>
      </c>
      <c r="Z85" s="43">
        <v>50000</v>
      </c>
      <c r="AA85" s="43">
        <v>50000</v>
      </c>
      <c r="AB85" s="43">
        <v>50000</v>
      </c>
      <c r="AC85" s="43">
        <v>50000</v>
      </c>
      <c r="AD85" s="43">
        <v>50000</v>
      </c>
      <c r="AE85" s="43">
        <v>50000</v>
      </c>
      <c r="AF85" s="43">
        <v>50000</v>
      </c>
      <c r="AG85" s="43">
        <v>50000</v>
      </c>
      <c r="AH85" s="43">
        <v>50000</v>
      </c>
      <c r="AI85" s="43">
        <v>50000</v>
      </c>
      <c r="AJ85" s="43">
        <v>50000</v>
      </c>
      <c r="AK85" s="43">
        <v>50000</v>
      </c>
      <c r="AL85" s="43">
        <v>50000</v>
      </c>
      <c r="AM85" s="43">
        <v>50000</v>
      </c>
      <c r="AN85" s="43">
        <v>50000</v>
      </c>
      <c r="AO85" s="12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12"/>
      <c r="BE85" s="12"/>
      <c r="BF85" s="12"/>
      <c r="BG85" s="12"/>
      <c r="BH85" s="3"/>
    </row>
    <row r="86" spans="1:60" ht="12.75" customHeight="1" x14ac:dyDescent="0.2">
      <c r="A86" s="3"/>
      <c r="B86" s="1"/>
      <c r="C86" s="3"/>
      <c r="D86" s="11"/>
      <c r="E86" s="11"/>
      <c r="F86" s="1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12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12"/>
      <c r="BE86" s="12"/>
      <c r="BF86" s="12"/>
      <c r="BG86" s="12"/>
      <c r="BH86" s="3"/>
    </row>
    <row r="87" spans="1:60" ht="12.75" customHeight="1" x14ac:dyDescent="0.2">
      <c r="A87" s="44"/>
      <c r="B87" s="45" t="s">
        <v>50</v>
      </c>
      <c r="C87" s="44"/>
      <c r="D87" s="46"/>
      <c r="E87" s="46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7">
        <f t="shared" ref="V87:AZ87" si="40">SUM(V81:V85)</f>
        <v>930000</v>
      </c>
      <c r="W87" s="47">
        <f t="shared" si="40"/>
        <v>915000</v>
      </c>
      <c r="X87" s="47">
        <f t="shared" si="40"/>
        <v>905000</v>
      </c>
      <c r="Y87" s="47">
        <f t="shared" si="40"/>
        <v>895000</v>
      </c>
      <c r="Z87" s="47">
        <f t="shared" si="40"/>
        <v>890000</v>
      </c>
      <c r="AA87" s="47">
        <f t="shared" si="40"/>
        <v>890000</v>
      </c>
      <c r="AB87" s="47">
        <f t="shared" si="40"/>
        <v>880000</v>
      </c>
      <c r="AC87" s="47">
        <f t="shared" si="40"/>
        <v>880000</v>
      </c>
      <c r="AD87" s="47">
        <f t="shared" si="40"/>
        <v>665000</v>
      </c>
      <c r="AE87" s="47">
        <f t="shared" si="40"/>
        <v>555000</v>
      </c>
      <c r="AF87" s="47">
        <f t="shared" si="40"/>
        <v>555000</v>
      </c>
      <c r="AG87" s="47">
        <f t="shared" si="40"/>
        <v>565000</v>
      </c>
      <c r="AH87" s="47">
        <f t="shared" si="40"/>
        <v>570000</v>
      </c>
      <c r="AI87" s="47">
        <f t="shared" si="40"/>
        <v>325000</v>
      </c>
      <c r="AJ87" s="47">
        <f t="shared" si="40"/>
        <v>330000</v>
      </c>
      <c r="AK87" s="47">
        <f t="shared" si="40"/>
        <v>240000</v>
      </c>
      <c r="AL87" s="47">
        <f t="shared" si="40"/>
        <v>245000</v>
      </c>
      <c r="AM87" s="47">
        <f t="shared" si="40"/>
        <v>255000</v>
      </c>
      <c r="AN87" s="47">
        <f t="shared" si="40"/>
        <v>50000</v>
      </c>
      <c r="AO87" s="47">
        <f t="shared" si="40"/>
        <v>0</v>
      </c>
      <c r="AP87" s="48">
        <f t="shared" si="40"/>
        <v>0</v>
      </c>
      <c r="AQ87" s="48">
        <f t="shared" si="40"/>
        <v>0</v>
      </c>
      <c r="AR87" s="48">
        <f t="shared" si="40"/>
        <v>0</v>
      </c>
      <c r="AS87" s="48">
        <f t="shared" si="40"/>
        <v>0</v>
      </c>
      <c r="AT87" s="48">
        <f t="shared" si="40"/>
        <v>0</v>
      </c>
      <c r="AU87" s="48">
        <f t="shared" si="40"/>
        <v>0</v>
      </c>
      <c r="AV87" s="48">
        <f t="shared" si="40"/>
        <v>0</v>
      </c>
      <c r="AW87" s="48">
        <f t="shared" si="40"/>
        <v>0</v>
      </c>
      <c r="AX87" s="48">
        <f t="shared" si="40"/>
        <v>0</v>
      </c>
      <c r="AY87" s="48">
        <f t="shared" si="40"/>
        <v>0</v>
      </c>
      <c r="AZ87" s="48">
        <f t="shared" si="40"/>
        <v>0</v>
      </c>
      <c r="BA87" s="44"/>
      <c r="BB87" s="44"/>
      <c r="BC87" s="44"/>
      <c r="BD87" s="49"/>
      <c r="BE87" s="49"/>
      <c r="BF87" s="49"/>
      <c r="BG87" s="49"/>
      <c r="BH87" s="44"/>
    </row>
    <row r="88" spans="1:60" ht="12.75" customHeight="1" x14ac:dyDescent="0.2">
      <c r="A88" s="3"/>
      <c r="B88" s="1"/>
      <c r="C88" s="3"/>
      <c r="D88" s="11"/>
      <c r="E88" s="11"/>
      <c r="F88" s="1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12"/>
      <c r="BE88" s="12"/>
      <c r="BF88" s="12"/>
      <c r="BG88" s="12"/>
      <c r="BH88" s="3"/>
    </row>
    <row r="89" spans="1:60" ht="12.75" customHeight="1" x14ac:dyDescent="0.2">
      <c r="A89" s="13" t="s">
        <v>52</v>
      </c>
      <c r="B89" s="50"/>
      <c r="C89" s="15"/>
      <c r="D89" s="16"/>
      <c r="E89" s="16"/>
      <c r="F89" s="1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17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7"/>
      <c r="BE89" s="17"/>
      <c r="BF89" s="17"/>
      <c r="BG89" s="17"/>
      <c r="BH89" s="15"/>
    </row>
    <row r="90" spans="1:60" ht="12.75" customHeight="1" x14ac:dyDescent="0.2">
      <c r="A90" s="3"/>
      <c r="B90" s="42"/>
      <c r="C90" s="3"/>
      <c r="D90" s="11"/>
      <c r="E90" s="11"/>
      <c r="F90" s="1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12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12"/>
      <c r="BE90" s="12"/>
      <c r="BF90" s="12"/>
      <c r="BG90" s="12"/>
      <c r="BH90" s="3"/>
    </row>
    <row r="91" spans="1:60" ht="12.75" customHeight="1" x14ac:dyDescent="0.2">
      <c r="A91" s="3"/>
      <c r="B91" s="42" t="s">
        <v>43</v>
      </c>
      <c r="C91" s="3"/>
      <c r="D91" s="11"/>
      <c r="E91" s="11"/>
      <c r="F91" s="1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3">
        <v>152463</v>
      </c>
      <c r="W91" s="43">
        <v>143644</v>
      </c>
      <c r="X91" s="43">
        <v>134013</v>
      </c>
      <c r="Y91" s="43">
        <v>123888</v>
      </c>
      <c r="Z91" s="43">
        <v>113513</v>
      </c>
      <c r="AA91" s="43">
        <v>102700</v>
      </c>
      <c r="AB91" s="43">
        <v>91475</v>
      </c>
      <c r="AC91" s="43">
        <v>79844</v>
      </c>
      <c r="AD91" s="43">
        <v>67750</v>
      </c>
      <c r="AE91" s="43">
        <v>55219</v>
      </c>
      <c r="AF91" s="43">
        <v>42250</v>
      </c>
      <c r="AG91" s="43">
        <v>28844</v>
      </c>
      <c r="AH91" s="43">
        <v>15000</v>
      </c>
      <c r="AI91" s="43">
        <v>6000</v>
      </c>
      <c r="AJ91" s="43">
        <v>2000</v>
      </c>
      <c r="AK91" s="43" t="s">
        <v>44</v>
      </c>
      <c r="AL91" s="43" t="s">
        <v>44</v>
      </c>
      <c r="AM91" s="43" t="s">
        <v>44</v>
      </c>
      <c r="AN91" s="43" t="s">
        <v>44</v>
      </c>
      <c r="AO91" s="12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12"/>
      <c r="BE91" s="12"/>
      <c r="BF91" s="12"/>
      <c r="BG91" s="12"/>
      <c r="BH91" s="3"/>
    </row>
    <row r="92" spans="1:60" ht="12.75" customHeight="1" x14ac:dyDescent="0.2">
      <c r="A92" s="3"/>
      <c r="B92" s="42" t="s">
        <v>45</v>
      </c>
      <c r="C92" s="3"/>
      <c r="D92" s="11"/>
      <c r="E92" s="11"/>
      <c r="F92" s="1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3">
        <v>35700</v>
      </c>
      <c r="W92" s="43">
        <v>30500</v>
      </c>
      <c r="X92" s="43">
        <v>25400</v>
      </c>
      <c r="Y92" s="43">
        <v>20500</v>
      </c>
      <c r="Z92" s="43">
        <v>15700</v>
      </c>
      <c r="AA92" s="43">
        <v>12175</v>
      </c>
      <c r="AB92" s="43">
        <v>8150</v>
      </c>
      <c r="AC92" s="43">
        <v>4300</v>
      </c>
      <c r="AD92" s="43" t="s">
        <v>44</v>
      </c>
      <c r="AE92" s="43" t="s">
        <v>44</v>
      </c>
      <c r="AF92" s="43" t="s">
        <v>44</v>
      </c>
      <c r="AG92" s="43" t="s">
        <v>44</v>
      </c>
      <c r="AH92" s="43" t="s">
        <v>44</v>
      </c>
      <c r="AI92" s="43" t="s">
        <v>44</v>
      </c>
      <c r="AJ92" s="43" t="s">
        <v>44</v>
      </c>
      <c r="AK92" s="43" t="s">
        <v>44</v>
      </c>
      <c r="AL92" s="43" t="s">
        <v>44</v>
      </c>
      <c r="AM92" s="43" t="s">
        <v>44</v>
      </c>
      <c r="AN92" s="43" t="s">
        <v>44</v>
      </c>
      <c r="AO92" s="12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12"/>
      <c r="BE92" s="12"/>
      <c r="BF92" s="12"/>
      <c r="BG92" s="12"/>
      <c r="BH92" s="3"/>
    </row>
    <row r="93" spans="1:60" ht="12.75" customHeight="1" x14ac:dyDescent="0.2">
      <c r="A93" s="3"/>
      <c r="B93" t="s">
        <v>46</v>
      </c>
      <c r="C93" s="3"/>
      <c r="D93" s="11"/>
      <c r="E93" s="11"/>
      <c r="F93" s="1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3">
        <v>21763</v>
      </c>
      <c r="W93" s="43">
        <v>18863</v>
      </c>
      <c r="X93" s="43">
        <v>16163</v>
      </c>
      <c r="Y93" s="43">
        <v>13463</v>
      </c>
      <c r="Z93" s="43">
        <v>10863</v>
      </c>
      <c r="AA93" s="43">
        <v>8988</v>
      </c>
      <c r="AB93" s="43">
        <v>6800</v>
      </c>
      <c r="AC93" s="43">
        <v>4700</v>
      </c>
      <c r="AD93" s="43">
        <v>2300</v>
      </c>
      <c r="AE93" s="43" t="s">
        <v>44</v>
      </c>
      <c r="AF93" s="43" t="s">
        <v>44</v>
      </c>
      <c r="AG93" s="43" t="s">
        <v>44</v>
      </c>
      <c r="AH93" s="43" t="s">
        <v>44</v>
      </c>
      <c r="AI93" s="43" t="s">
        <v>44</v>
      </c>
      <c r="AJ93" s="43" t="s">
        <v>44</v>
      </c>
      <c r="AK93" s="43" t="s">
        <v>44</v>
      </c>
      <c r="AL93" s="43" t="s">
        <v>44</v>
      </c>
      <c r="AM93" s="43" t="s">
        <v>44</v>
      </c>
      <c r="AN93" s="43" t="s">
        <v>44</v>
      </c>
      <c r="AO93" s="12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12"/>
      <c r="BE93" s="12"/>
      <c r="BF93" s="12"/>
      <c r="BG93" s="12"/>
      <c r="BH93" s="3"/>
    </row>
    <row r="94" spans="1:60" ht="12.75" customHeight="1" x14ac:dyDescent="0.2">
      <c r="A94" s="3"/>
      <c r="B94" t="s">
        <v>47</v>
      </c>
      <c r="C94" s="3"/>
      <c r="D94" s="11"/>
      <c r="E94" s="11"/>
      <c r="F94" s="1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3">
        <v>90148</v>
      </c>
      <c r="W94" s="43">
        <v>87148</v>
      </c>
      <c r="X94" s="43">
        <v>84098</v>
      </c>
      <c r="Y94" s="43">
        <v>80973</v>
      </c>
      <c r="Z94" s="43">
        <v>77148</v>
      </c>
      <c r="AA94" s="43">
        <v>73173</v>
      </c>
      <c r="AB94" s="43">
        <v>69048</v>
      </c>
      <c r="AC94" s="43">
        <v>64773</v>
      </c>
      <c r="AD94" s="43">
        <v>60348</v>
      </c>
      <c r="AE94" s="43">
        <v>55773</v>
      </c>
      <c r="AF94" s="43">
        <v>50929</v>
      </c>
      <c r="AG94" s="43">
        <v>45729</v>
      </c>
      <c r="AH94" s="43">
        <v>40030</v>
      </c>
      <c r="AI94" s="43">
        <v>33906</v>
      </c>
      <c r="AJ94" s="43">
        <v>27200</v>
      </c>
      <c r="AK94" s="43">
        <v>19800</v>
      </c>
      <c r="AL94" s="43">
        <v>12100</v>
      </c>
      <c r="AM94" s="43">
        <v>4100</v>
      </c>
      <c r="AN94" s="43" t="s">
        <v>44</v>
      </c>
      <c r="AO94" s="12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12"/>
      <c r="BE94" s="12"/>
      <c r="BF94" s="12"/>
      <c r="BG94" s="12"/>
      <c r="BH94" s="3"/>
    </row>
    <row r="95" spans="1:60" ht="12.75" customHeight="1" x14ac:dyDescent="0.2">
      <c r="A95" s="3"/>
      <c r="B95" t="s">
        <v>49</v>
      </c>
      <c r="C95" s="3"/>
      <c r="D95" s="11"/>
      <c r="E95" s="11"/>
      <c r="F95" s="1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3">
        <v>36125</v>
      </c>
      <c r="W95" s="43">
        <v>34625</v>
      </c>
      <c r="X95" s="43">
        <v>32625</v>
      </c>
      <c r="Y95" s="43">
        <v>30125</v>
      </c>
      <c r="Z95" s="43">
        <v>27625</v>
      </c>
      <c r="AA95" s="43">
        <v>25125</v>
      </c>
      <c r="AB95" s="43">
        <v>22625</v>
      </c>
      <c r="AC95" s="43">
        <v>20125</v>
      </c>
      <c r="AD95" s="43">
        <v>17625</v>
      </c>
      <c r="AE95" s="43">
        <v>15125</v>
      </c>
      <c r="AF95" s="43">
        <v>13625</v>
      </c>
      <c r="AG95" s="43">
        <v>12125</v>
      </c>
      <c r="AH95" s="43">
        <v>10625</v>
      </c>
      <c r="AI95" s="43">
        <v>9125</v>
      </c>
      <c r="AJ95" s="43">
        <v>7625</v>
      </c>
      <c r="AK95" s="43">
        <v>6125</v>
      </c>
      <c r="AL95" s="43">
        <v>4625</v>
      </c>
      <c r="AM95" s="43">
        <v>3125</v>
      </c>
      <c r="AN95" s="43">
        <v>1563</v>
      </c>
      <c r="AO95" s="12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12"/>
      <c r="BE95" s="12"/>
      <c r="BF95" s="12"/>
      <c r="BG95" s="12"/>
      <c r="BH95" s="3"/>
    </row>
    <row r="96" spans="1:60" ht="12.75" customHeight="1" x14ac:dyDescent="0.2">
      <c r="A96" s="3"/>
      <c r="B96" s="1"/>
      <c r="C96" s="3"/>
      <c r="D96" s="11"/>
      <c r="E96" s="11"/>
      <c r="F96" s="1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12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12"/>
      <c r="BE96" s="12"/>
      <c r="BF96" s="12"/>
      <c r="BG96" s="12"/>
      <c r="BH96" s="3"/>
    </row>
    <row r="97" spans="1:60" ht="12.75" customHeight="1" x14ac:dyDescent="0.2">
      <c r="A97" s="44"/>
      <c r="B97" s="45" t="s">
        <v>54</v>
      </c>
      <c r="C97" s="44"/>
      <c r="D97" s="46"/>
      <c r="E97" s="46"/>
      <c r="F97" s="46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52">
        <f t="shared" ref="V97:AZ97" si="41">SUM(V91:V95)</f>
        <v>336199</v>
      </c>
      <c r="W97" s="52">
        <f t="shared" si="41"/>
        <v>314780</v>
      </c>
      <c r="X97" s="52">
        <f t="shared" si="41"/>
        <v>292299</v>
      </c>
      <c r="Y97" s="52">
        <f t="shared" si="41"/>
        <v>268949</v>
      </c>
      <c r="Z97" s="52">
        <f t="shared" si="41"/>
        <v>244849</v>
      </c>
      <c r="AA97" s="52">
        <f t="shared" si="41"/>
        <v>222161</v>
      </c>
      <c r="AB97" s="52">
        <f t="shared" si="41"/>
        <v>198098</v>
      </c>
      <c r="AC97" s="52">
        <f t="shared" si="41"/>
        <v>173742</v>
      </c>
      <c r="AD97" s="52">
        <f t="shared" si="41"/>
        <v>148023</v>
      </c>
      <c r="AE97" s="52">
        <f t="shared" si="41"/>
        <v>126117</v>
      </c>
      <c r="AF97" s="52">
        <f t="shared" si="41"/>
        <v>106804</v>
      </c>
      <c r="AG97" s="52">
        <f t="shared" si="41"/>
        <v>86698</v>
      </c>
      <c r="AH97" s="52">
        <f t="shared" si="41"/>
        <v>65655</v>
      </c>
      <c r="AI97" s="52">
        <f t="shared" si="41"/>
        <v>49031</v>
      </c>
      <c r="AJ97" s="52">
        <f t="shared" si="41"/>
        <v>36825</v>
      </c>
      <c r="AK97" s="52">
        <f t="shared" si="41"/>
        <v>25925</v>
      </c>
      <c r="AL97" s="52">
        <f t="shared" si="41"/>
        <v>16725</v>
      </c>
      <c r="AM97" s="52">
        <f t="shared" si="41"/>
        <v>7225</v>
      </c>
      <c r="AN97" s="52">
        <f t="shared" si="41"/>
        <v>1563</v>
      </c>
      <c r="AO97" s="52">
        <f t="shared" si="41"/>
        <v>0</v>
      </c>
      <c r="AP97" s="53">
        <f t="shared" si="41"/>
        <v>0</v>
      </c>
      <c r="AQ97" s="53">
        <f t="shared" si="41"/>
        <v>0</v>
      </c>
      <c r="AR97" s="53">
        <f t="shared" si="41"/>
        <v>0</v>
      </c>
      <c r="AS97" s="53">
        <f t="shared" si="41"/>
        <v>0</v>
      </c>
      <c r="AT97" s="53">
        <f t="shared" si="41"/>
        <v>0</v>
      </c>
      <c r="AU97" s="53">
        <f t="shared" si="41"/>
        <v>0</v>
      </c>
      <c r="AV97" s="53">
        <f t="shared" si="41"/>
        <v>0</v>
      </c>
      <c r="AW97" s="53">
        <f t="shared" si="41"/>
        <v>0</v>
      </c>
      <c r="AX97" s="53">
        <f t="shared" si="41"/>
        <v>0</v>
      </c>
      <c r="AY97" s="53">
        <f t="shared" si="41"/>
        <v>0</v>
      </c>
      <c r="AZ97" s="53">
        <f t="shared" si="41"/>
        <v>0</v>
      </c>
      <c r="BA97" s="44"/>
      <c r="BB97" s="44"/>
      <c r="BC97" s="44"/>
      <c r="BD97" s="49"/>
      <c r="BE97" s="49"/>
      <c r="BF97" s="49"/>
      <c r="BG97" s="49"/>
      <c r="BH97" s="44"/>
    </row>
    <row r="98" spans="1:60" ht="12.75" customHeight="1" x14ac:dyDescent="0.2">
      <c r="A98" s="3"/>
      <c r="B98" s="1"/>
      <c r="C98" s="3"/>
      <c r="D98" s="11"/>
      <c r="E98" s="11"/>
      <c r="F98" s="1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12"/>
      <c r="BE98" s="12"/>
      <c r="BF98" s="12"/>
      <c r="BG98" s="12"/>
      <c r="BH98" s="3"/>
    </row>
    <row r="99" spans="1:60" ht="12.75" customHeight="1" x14ac:dyDescent="0.2">
      <c r="A99" s="54"/>
      <c r="B99" s="55" t="s">
        <v>55</v>
      </c>
      <c r="C99" s="54"/>
      <c r="D99" s="56"/>
      <c r="E99" s="56"/>
      <c r="F99" s="56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7">
        <f t="shared" ref="V99:AZ99" si="42">V97+V87</f>
        <v>1266199</v>
      </c>
      <c r="W99" s="57">
        <f t="shared" si="42"/>
        <v>1229780</v>
      </c>
      <c r="X99" s="57">
        <f t="shared" si="42"/>
        <v>1197299</v>
      </c>
      <c r="Y99" s="57">
        <f t="shared" si="42"/>
        <v>1163949</v>
      </c>
      <c r="Z99" s="57">
        <f t="shared" si="42"/>
        <v>1134849</v>
      </c>
      <c r="AA99" s="57">
        <f t="shared" si="42"/>
        <v>1112161</v>
      </c>
      <c r="AB99" s="57">
        <f t="shared" si="42"/>
        <v>1078098</v>
      </c>
      <c r="AC99" s="57">
        <f t="shared" si="42"/>
        <v>1053742</v>
      </c>
      <c r="AD99" s="57">
        <f t="shared" si="42"/>
        <v>813023</v>
      </c>
      <c r="AE99" s="57">
        <f t="shared" si="42"/>
        <v>681117</v>
      </c>
      <c r="AF99" s="57">
        <f t="shared" si="42"/>
        <v>661804</v>
      </c>
      <c r="AG99" s="57">
        <f t="shared" si="42"/>
        <v>651698</v>
      </c>
      <c r="AH99" s="57">
        <f t="shared" si="42"/>
        <v>635655</v>
      </c>
      <c r="AI99" s="57">
        <f t="shared" si="42"/>
        <v>374031</v>
      </c>
      <c r="AJ99" s="57">
        <f t="shared" si="42"/>
        <v>366825</v>
      </c>
      <c r="AK99" s="57">
        <f t="shared" si="42"/>
        <v>265925</v>
      </c>
      <c r="AL99" s="57">
        <f t="shared" si="42"/>
        <v>261725</v>
      </c>
      <c r="AM99" s="57">
        <f t="shared" si="42"/>
        <v>262225</v>
      </c>
      <c r="AN99" s="57">
        <f t="shared" si="42"/>
        <v>51563</v>
      </c>
      <c r="AO99" s="57">
        <f t="shared" si="42"/>
        <v>0</v>
      </c>
      <c r="AP99" s="58">
        <f t="shared" si="42"/>
        <v>0</v>
      </c>
      <c r="AQ99" s="58">
        <f t="shared" si="42"/>
        <v>0</v>
      </c>
      <c r="AR99" s="58">
        <f t="shared" si="42"/>
        <v>0</v>
      </c>
      <c r="AS99" s="58">
        <f t="shared" si="42"/>
        <v>0</v>
      </c>
      <c r="AT99" s="58">
        <f t="shared" si="42"/>
        <v>0</v>
      </c>
      <c r="AU99" s="58">
        <f t="shared" si="42"/>
        <v>0</v>
      </c>
      <c r="AV99" s="58">
        <f t="shared" si="42"/>
        <v>0</v>
      </c>
      <c r="AW99" s="58">
        <f t="shared" si="42"/>
        <v>0</v>
      </c>
      <c r="AX99" s="58">
        <f t="shared" si="42"/>
        <v>0</v>
      </c>
      <c r="AY99" s="58">
        <f t="shared" si="42"/>
        <v>0</v>
      </c>
      <c r="AZ99" s="58">
        <f t="shared" si="42"/>
        <v>0</v>
      </c>
      <c r="BA99" s="54"/>
      <c r="BB99" s="54"/>
      <c r="BC99" s="54"/>
      <c r="BD99" s="59"/>
      <c r="BE99" s="59"/>
      <c r="BF99" s="59"/>
      <c r="BG99" s="59"/>
      <c r="BH99" s="54"/>
    </row>
    <row r="100" spans="1:60" ht="12.75" customHeight="1" x14ac:dyDescent="0.2">
      <c r="A100" s="3"/>
      <c r="B100" s="1"/>
      <c r="C100" s="3"/>
      <c r="D100" s="11"/>
      <c r="E100" s="11"/>
      <c r="F100" s="1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12"/>
      <c r="BE100" s="12"/>
      <c r="BF100" s="12"/>
      <c r="BG100" s="12"/>
      <c r="BH100" s="3"/>
    </row>
    <row r="101" spans="1:60" ht="12.75" customHeight="1" x14ac:dyDescent="0.2">
      <c r="A101" s="3"/>
      <c r="B101" s="1"/>
      <c r="C101" s="3"/>
      <c r="D101" s="11"/>
      <c r="E101" s="11"/>
      <c r="F101" s="1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12"/>
      <c r="BE101" s="12"/>
      <c r="BF101" s="12"/>
      <c r="BG101" s="12"/>
      <c r="BH101" s="3"/>
    </row>
    <row r="102" spans="1:60" ht="12.75" customHeight="1" x14ac:dyDescent="0.2">
      <c r="A102" s="36"/>
      <c r="B102" s="60" t="s">
        <v>41</v>
      </c>
      <c r="C102" s="36"/>
      <c r="D102" s="38"/>
      <c r="E102" s="38"/>
      <c r="F102" s="38"/>
      <c r="G102" s="36">
        <v>23917356.27</v>
      </c>
      <c r="H102" s="36">
        <v>3514425</v>
      </c>
      <c r="I102" s="36">
        <v>20402931.27</v>
      </c>
      <c r="J102" s="36">
        <v>169827.08</v>
      </c>
      <c r="K102" s="36">
        <v>509481.25</v>
      </c>
      <c r="L102" s="36">
        <v>509481.25</v>
      </c>
      <c r="M102" s="36">
        <v>509481.25</v>
      </c>
      <c r="N102" s="36">
        <v>509481.25</v>
      </c>
      <c r="O102" s="36">
        <v>509481.25</v>
      </c>
      <c r="P102" s="36">
        <v>684481.25</v>
      </c>
      <c r="Q102" s="36">
        <v>2668805.21</v>
      </c>
      <c r="R102" s="36">
        <v>2691570.83</v>
      </c>
      <c r="S102" s="36">
        <v>2626156.25</v>
      </c>
      <c r="T102" s="36">
        <v>3060662.5</v>
      </c>
      <c r="U102" s="36">
        <v>3719050.18</v>
      </c>
      <c r="V102" s="41">
        <v>3514425</v>
      </c>
      <c r="W102" s="41">
        <v>3387050</v>
      </c>
      <c r="X102" s="41">
        <v>3031825</v>
      </c>
      <c r="Y102" s="41">
        <v>3019425</v>
      </c>
      <c r="Z102" s="41">
        <v>2934512.5</v>
      </c>
      <c r="AA102" s="41">
        <v>912343.75</v>
      </c>
      <c r="AB102" s="41">
        <v>730150</v>
      </c>
      <c r="AC102" s="41">
        <v>699700</v>
      </c>
      <c r="AD102" s="41">
        <v>635100</v>
      </c>
      <c r="AE102" s="41">
        <v>571100</v>
      </c>
      <c r="AF102" s="41">
        <v>557900</v>
      </c>
      <c r="AG102" s="41">
        <v>544700</v>
      </c>
      <c r="AH102" s="41">
        <v>536500</v>
      </c>
      <c r="AI102" s="41">
        <v>523150</v>
      </c>
      <c r="AJ102" s="41">
        <v>509800</v>
      </c>
      <c r="AK102" s="41">
        <v>471450</v>
      </c>
      <c r="AL102" s="41">
        <v>458850</v>
      </c>
      <c r="AM102" s="41">
        <v>446250</v>
      </c>
      <c r="AN102" s="41">
        <v>433125.02</v>
      </c>
      <c r="AO102" s="41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/>
      <c r="BB102" s="36"/>
      <c r="BC102" s="36"/>
      <c r="BD102" s="41"/>
      <c r="BE102" s="41"/>
      <c r="BF102" s="41"/>
      <c r="BG102" s="41"/>
      <c r="BH102" s="36"/>
    </row>
    <row r="103" spans="1:60" ht="12.75" customHeight="1" x14ac:dyDescent="0.2">
      <c r="A103" s="54"/>
      <c r="B103" s="61" t="s">
        <v>55</v>
      </c>
      <c r="C103" s="54"/>
      <c r="D103" s="56"/>
      <c r="E103" s="56"/>
      <c r="F103" s="56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9">
        <v>1266199</v>
      </c>
      <c r="W103" s="59">
        <v>1229780</v>
      </c>
      <c r="X103" s="59">
        <v>1197299</v>
      </c>
      <c r="Y103" s="59">
        <v>1163949</v>
      </c>
      <c r="Z103" s="59">
        <v>1134849</v>
      </c>
      <c r="AA103" s="59">
        <v>1112161</v>
      </c>
      <c r="AB103" s="59">
        <v>1078098</v>
      </c>
      <c r="AC103" s="59">
        <v>1053742</v>
      </c>
      <c r="AD103" s="59">
        <v>813023</v>
      </c>
      <c r="AE103" s="59">
        <v>681117</v>
      </c>
      <c r="AF103" s="59">
        <v>661804</v>
      </c>
      <c r="AG103" s="59">
        <v>651698</v>
      </c>
      <c r="AH103" s="59">
        <v>635655</v>
      </c>
      <c r="AI103" s="59">
        <v>374031</v>
      </c>
      <c r="AJ103" s="59">
        <v>366825</v>
      </c>
      <c r="AK103" s="59">
        <v>265925</v>
      </c>
      <c r="AL103" s="59">
        <v>261725</v>
      </c>
      <c r="AM103" s="59">
        <v>262225</v>
      </c>
      <c r="AN103" s="59">
        <v>51563</v>
      </c>
      <c r="AO103" s="59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/>
      <c r="BB103" s="54"/>
      <c r="BC103" s="54"/>
      <c r="BD103" s="59"/>
      <c r="BE103" s="59"/>
      <c r="BF103" s="59"/>
      <c r="BG103" s="59"/>
      <c r="BH103" s="54"/>
    </row>
    <row r="104" spans="1:60" ht="12.75" customHeight="1" x14ac:dyDescent="0.2">
      <c r="A104" s="62"/>
      <c r="B104" s="63" t="s">
        <v>56</v>
      </c>
      <c r="C104" s="62"/>
      <c r="D104" s="64"/>
      <c r="E104" s="64"/>
      <c r="F104" s="64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5">
        <f t="shared" ref="V104:AO104" si="43">SUM(V102:V103)</f>
        <v>4780624</v>
      </c>
      <c r="W104" s="65">
        <f t="shared" si="43"/>
        <v>4616830</v>
      </c>
      <c r="X104" s="65">
        <f t="shared" si="43"/>
        <v>4229124</v>
      </c>
      <c r="Y104" s="65">
        <f t="shared" si="43"/>
        <v>4183374</v>
      </c>
      <c r="Z104" s="65">
        <f t="shared" si="43"/>
        <v>4069361.5</v>
      </c>
      <c r="AA104" s="65">
        <f t="shared" si="43"/>
        <v>2024504.75</v>
      </c>
      <c r="AB104" s="65">
        <f t="shared" si="43"/>
        <v>1808248</v>
      </c>
      <c r="AC104" s="65">
        <f t="shared" si="43"/>
        <v>1753442</v>
      </c>
      <c r="AD104" s="65">
        <f t="shared" si="43"/>
        <v>1448123</v>
      </c>
      <c r="AE104" s="65">
        <f t="shared" si="43"/>
        <v>1252217</v>
      </c>
      <c r="AF104" s="65">
        <f t="shared" si="43"/>
        <v>1219704</v>
      </c>
      <c r="AG104" s="65">
        <f t="shared" si="43"/>
        <v>1196398</v>
      </c>
      <c r="AH104" s="65">
        <f t="shared" si="43"/>
        <v>1172155</v>
      </c>
      <c r="AI104" s="65">
        <f t="shared" si="43"/>
        <v>897181</v>
      </c>
      <c r="AJ104" s="65">
        <f t="shared" si="43"/>
        <v>876625</v>
      </c>
      <c r="AK104" s="65">
        <f t="shared" si="43"/>
        <v>737375</v>
      </c>
      <c r="AL104" s="65">
        <f t="shared" si="43"/>
        <v>720575</v>
      </c>
      <c r="AM104" s="65">
        <f t="shared" si="43"/>
        <v>708475</v>
      </c>
      <c r="AN104" s="65">
        <f t="shared" si="43"/>
        <v>484688.02</v>
      </c>
      <c r="AO104" s="65">
        <f t="shared" si="43"/>
        <v>0</v>
      </c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5"/>
      <c r="BE104" s="65"/>
      <c r="BF104" s="65"/>
      <c r="BG104" s="65"/>
      <c r="BH104" s="62"/>
    </row>
    <row r="105" spans="1:60" ht="12.75" customHeight="1" x14ac:dyDescent="0.2">
      <c r="A105" s="3"/>
      <c r="B105" s="1"/>
      <c r="C105" s="3"/>
      <c r="D105" s="11"/>
      <c r="E105" s="11"/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12"/>
      <c r="BE105" s="12"/>
      <c r="BF105" s="12"/>
      <c r="BG105" s="12"/>
      <c r="BH105" s="3"/>
    </row>
    <row r="106" spans="1:60" ht="12.75" customHeight="1" x14ac:dyDescent="0.2">
      <c r="A106" s="3"/>
      <c r="B106" s="1"/>
      <c r="C106" s="3"/>
      <c r="D106" s="11"/>
      <c r="E106" s="11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ht="12.75" customHeight="1" x14ac:dyDescent="0.2">
      <c r="A107" s="3"/>
      <c r="B107" s="1"/>
      <c r="C107" s="3"/>
      <c r="D107" s="11"/>
      <c r="E107" s="11"/>
      <c r="F107" s="1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ht="12.75" customHeight="1" x14ac:dyDescent="0.2">
      <c r="A108" s="3"/>
      <c r="B108" s="1"/>
      <c r="C108" s="3"/>
      <c r="D108" s="11"/>
      <c r="E108" s="11"/>
      <c r="F108" s="1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ht="12.75" customHeight="1" x14ac:dyDescent="0.2">
      <c r="A109" s="3"/>
      <c r="B109" s="1"/>
      <c r="C109" s="3"/>
      <c r="D109" s="11"/>
      <c r="E109" s="11"/>
      <c r="F109" s="1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ht="12.75" customHeight="1" x14ac:dyDescent="0.2">
      <c r="A110" s="3"/>
      <c r="B110" s="1"/>
      <c r="C110" s="3"/>
      <c r="D110" s="11"/>
      <c r="E110" s="11"/>
      <c r="F110" s="1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ht="12.75" customHeight="1" x14ac:dyDescent="0.2">
      <c r="A111" s="3"/>
      <c r="B111" s="1"/>
      <c r="C111" s="3"/>
      <c r="D111" s="11"/>
      <c r="E111" s="11"/>
      <c r="F111" s="1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ht="12.75" customHeight="1" x14ac:dyDescent="0.2">
      <c r="A112" s="3"/>
      <c r="B112" s="1"/>
      <c r="C112" s="3"/>
      <c r="D112" s="11"/>
      <c r="E112" s="11"/>
      <c r="F112" s="1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ht="12.75" customHeight="1" x14ac:dyDescent="0.2">
      <c r="A113" s="3"/>
      <c r="B113" s="1"/>
      <c r="C113" s="3"/>
      <c r="D113" s="11"/>
      <c r="E113" s="11"/>
      <c r="F113" s="1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ht="12.75" customHeight="1" x14ac:dyDescent="0.2">
      <c r="A114" s="3"/>
      <c r="B114" s="1"/>
      <c r="C114" s="3"/>
      <c r="D114" s="11"/>
      <c r="E114" s="11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ht="12.75" customHeight="1" x14ac:dyDescent="0.2">
      <c r="A115" s="3"/>
      <c r="B115" s="1"/>
      <c r="C115" s="3"/>
      <c r="D115" s="11"/>
      <c r="E115" s="11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ht="12.75" customHeight="1" x14ac:dyDescent="0.2">
      <c r="A116" s="3"/>
      <c r="B116" s="1"/>
      <c r="C116" s="3"/>
      <c r="D116" s="11"/>
      <c r="E116" s="11"/>
      <c r="F116" s="1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ht="12.75" customHeight="1" x14ac:dyDescent="0.2">
      <c r="A117" s="3"/>
      <c r="B117" s="1"/>
      <c r="C117" s="3"/>
      <c r="D117" s="11"/>
      <c r="E117" s="11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ht="12.75" customHeight="1" x14ac:dyDescent="0.2">
      <c r="A118" s="3"/>
      <c r="B118" s="1"/>
      <c r="C118" s="3"/>
      <c r="D118" s="11"/>
      <c r="E118" s="11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12.75" customHeight="1" x14ac:dyDescent="0.2">
      <c r="A119" s="3"/>
      <c r="B119" s="1"/>
      <c r="C119" s="3"/>
      <c r="D119" s="11"/>
      <c r="E119" s="11"/>
      <c r="F119" s="1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12.75" customHeight="1" x14ac:dyDescent="0.2">
      <c r="A120" s="3"/>
      <c r="B120" s="1"/>
      <c r="C120" s="3"/>
      <c r="D120" s="11"/>
      <c r="E120" s="11"/>
      <c r="F120" s="1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12.75" customHeight="1" x14ac:dyDescent="0.2">
      <c r="A121" s="3"/>
      <c r="B121" s="1"/>
      <c r="C121" s="3"/>
      <c r="D121" s="11"/>
      <c r="E121" s="11"/>
      <c r="F121" s="1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12.75" customHeight="1" x14ac:dyDescent="0.2">
      <c r="A122" s="3"/>
      <c r="B122" s="1"/>
      <c r="C122" s="3"/>
      <c r="D122" s="11"/>
      <c r="E122" s="11"/>
      <c r="F122" s="1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12.75" customHeight="1" x14ac:dyDescent="0.2">
      <c r="A123" s="3"/>
      <c r="B123" s="1"/>
      <c r="C123" s="3"/>
      <c r="D123" s="11"/>
      <c r="E123" s="11"/>
      <c r="F123" s="1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12.75" customHeight="1" x14ac:dyDescent="0.2">
      <c r="A124" s="3"/>
      <c r="B124" s="1"/>
      <c r="C124" s="3"/>
      <c r="D124" s="11"/>
      <c r="E124" s="11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12.75" customHeight="1" x14ac:dyDescent="0.2">
      <c r="A125" s="3"/>
      <c r="B125" s="1"/>
      <c r="C125" s="3"/>
      <c r="D125" s="11"/>
      <c r="E125" s="11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ht="12.75" customHeight="1" x14ac:dyDescent="0.2">
      <c r="A126" s="3"/>
      <c r="B126" s="1"/>
      <c r="C126" s="3"/>
      <c r="D126" s="11"/>
      <c r="E126" s="11"/>
      <c r="F126" s="1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ht="12.75" customHeight="1" x14ac:dyDescent="0.2">
      <c r="A127" s="3"/>
      <c r="B127" s="1"/>
      <c r="C127" s="3"/>
      <c r="D127" s="11"/>
      <c r="E127" s="11"/>
      <c r="F127" s="1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ht="12.75" customHeight="1" x14ac:dyDescent="0.2">
      <c r="A128" s="3"/>
      <c r="B128" s="1"/>
      <c r="C128" s="3"/>
      <c r="D128" s="11"/>
      <c r="E128" s="11"/>
      <c r="F128" s="1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ht="12.75" customHeight="1" x14ac:dyDescent="0.2">
      <c r="A129" s="3"/>
      <c r="B129" s="1"/>
      <c r="C129" s="3"/>
      <c r="D129" s="11"/>
      <c r="E129" s="11"/>
      <c r="F129" s="1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ht="12.75" customHeight="1" x14ac:dyDescent="0.2">
      <c r="A130" s="3"/>
      <c r="B130" s="1"/>
      <c r="C130" s="3"/>
      <c r="D130" s="11"/>
      <c r="E130" s="11"/>
      <c r="F130" s="1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ht="12.75" customHeight="1" x14ac:dyDescent="0.2">
      <c r="A131" s="3"/>
      <c r="B131" s="1"/>
      <c r="C131" s="3"/>
      <c r="D131" s="11"/>
      <c r="E131" s="11"/>
      <c r="F131" s="1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ht="12.75" customHeight="1" x14ac:dyDescent="0.2">
      <c r="A132" s="3"/>
      <c r="B132" s="1"/>
      <c r="C132" s="3"/>
      <c r="D132" s="11"/>
      <c r="E132" s="11"/>
      <c r="F132" s="1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ht="12.75" customHeight="1" x14ac:dyDescent="0.2">
      <c r="A133" s="3"/>
      <c r="B133" s="1"/>
      <c r="C133" s="3"/>
      <c r="D133" s="11"/>
      <c r="E133" s="11"/>
      <c r="F133" s="1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ht="12.75" customHeight="1" x14ac:dyDescent="0.2">
      <c r="A134" s="3"/>
      <c r="B134" s="1"/>
      <c r="C134" s="3"/>
      <c r="D134" s="11"/>
      <c r="E134" s="11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ht="12.75" customHeight="1" x14ac:dyDescent="0.2">
      <c r="A135" s="3"/>
      <c r="B135" s="1"/>
      <c r="C135" s="3"/>
      <c r="D135" s="11"/>
      <c r="E135" s="11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ht="12.75" customHeight="1" x14ac:dyDescent="0.2">
      <c r="A136" s="3"/>
      <c r="B136" s="1"/>
      <c r="C136" s="3"/>
      <c r="D136" s="11"/>
      <c r="E136" s="11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ht="12.75" customHeight="1" x14ac:dyDescent="0.2">
      <c r="A137" s="3"/>
      <c r="B137" s="1"/>
      <c r="C137" s="3"/>
      <c r="D137" s="11"/>
      <c r="E137" s="11"/>
      <c r="F137" s="1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ht="12.75" customHeight="1" x14ac:dyDescent="0.2">
      <c r="A138" s="3"/>
      <c r="B138" s="1"/>
      <c r="C138" s="3"/>
      <c r="D138" s="11"/>
      <c r="E138" s="11"/>
      <c r="F138" s="1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ht="12.75" customHeight="1" x14ac:dyDescent="0.2">
      <c r="A139" s="3"/>
      <c r="B139" s="1"/>
      <c r="C139" s="3"/>
      <c r="D139" s="11"/>
      <c r="E139" s="11"/>
      <c r="F139" s="1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1:60" ht="12.75" customHeight="1" x14ac:dyDescent="0.2">
      <c r="A140" s="3"/>
      <c r="B140" s="1"/>
      <c r="C140" s="3"/>
      <c r="D140" s="11"/>
      <c r="E140" s="11"/>
      <c r="F140" s="1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ht="12.75" customHeight="1" x14ac:dyDescent="0.2">
      <c r="A141" s="3"/>
      <c r="B141" s="1"/>
      <c r="C141" s="3"/>
      <c r="D141" s="11"/>
      <c r="E141" s="11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1:60" ht="12.75" customHeight="1" x14ac:dyDescent="0.2">
      <c r="A142" s="3"/>
      <c r="B142" s="1"/>
      <c r="C142" s="3"/>
      <c r="D142" s="11"/>
      <c r="E142" s="11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1:60" ht="12.75" customHeight="1" x14ac:dyDescent="0.2">
      <c r="A143" s="3"/>
      <c r="B143" s="1"/>
      <c r="C143" s="3"/>
      <c r="D143" s="11"/>
      <c r="E143" s="11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ht="12.75" customHeight="1" x14ac:dyDescent="0.2">
      <c r="A144" s="3"/>
      <c r="B144" s="1"/>
      <c r="C144" s="3"/>
      <c r="D144" s="11"/>
      <c r="E144" s="11"/>
      <c r="F144" s="1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1:60" ht="12.75" customHeight="1" x14ac:dyDescent="0.2">
      <c r="A145" s="3"/>
      <c r="B145" s="1"/>
      <c r="C145" s="3"/>
      <c r="D145" s="11"/>
      <c r="E145" s="11"/>
      <c r="F145" s="1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ht="12.75" customHeight="1" x14ac:dyDescent="0.2">
      <c r="A146" s="3"/>
      <c r="B146" s="1"/>
      <c r="C146" s="3"/>
      <c r="D146" s="11"/>
      <c r="E146" s="11"/>
      <c r="F146" s="1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ht="12.75" customHeight="1" x14ac:dyDescent="0.2">
      <c r="A147" s="3"/>
      <c r="B147" s="1"/>
      <c r="C147" s="3"/>
      <c r="D147" s="11"/>
      <c r="E147" s="11"/>
      <c r="F147" s="1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1:60" ht="12.75" customHeight="1" x14ac:dyDescent="0.2">
      <c r="A148" s="3"/>
      <c r="B148" s="1"/>
      <c r="C148" s="3"/>
      <c r="D148" s="11"/>
      <c r="E148" s="11"/>
      <c r="F148" s="1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ht="12.75" customHeight="1" x14ac:dyDescent="0.2">
      <c r="A149" s="3"/>
      <c r="B149" s="1"/>
      <c r="C149" s="3"/>
      <c r="D149" s="11"/>
      <c r="E149" s="11"/>
      <c r="F149" s="1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1:60" ht="12.75" customHeight="1" x14ac:dyDescent="0.2">
      <c r="A150" s="3"/>
      <c r="B150" s="1"/>
      <c r="C150" s="3"/>
      <c r="D150" s="11"/>
      <c r="E150" s="11"/>
      <c r="F150" s="1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ht="12.75" customHeight="1" x14ac:dyDescent="0.2">
      <c r="A151" s="3"/>
      <c r="B151" s="1"/>
      <c r="C151" s="3"/>
      <c r="D151" s="11"/>
      <c r="E151" s="11"/>
      <c r="F151" s="1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ht="12.75" customHeight="1" x14ac:dyDescent="0.2">
      <c r="A152" s="3"/>
      <c r="B152" s="1"/>
      <c r="C152" s="3"/>
      <c r="D152" s="11"/>
      <c r="E152" s="11"/>
      <c r="F152" s="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ht="12.75" customHeight="1" x14ac:dyDescent="0.2">
      <c r="A153" s="3"/>
      <c r="B153" s="1"/>
      <c r="C153" s="3"/>
      <c r="D153" s="11"/>
      <c r="E153" s="11"/>
      <c r="F153" s="1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1:60" ht="12.75" customHeight="1" x14ac:dyDescent="0.2">
      <c r="A154" s="3"/>
      <c r="B154" s="1"/>
      <c r="C154" s="3"/>
      <c r="D154" s="11"/>
      <c r="E154" s="11"/>
      <c r="F154" s="1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1:60" ht="12.75" customHeight="1" x14ac:dyDescent="0.2">
      <c r="A155" s="3"/>
      <c r="B155" s="1"/>
      <c r="C155" s="3"/>
      <c r="D155" s="11"/>
      <c r="E155" s="11"/>
      <c r="F155" s="1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1:60" ht="12.75" customHeight="1" x14ac:dyDescent="0.2">
      <c r="A156" s="3"/>
      <c r="B156" s="1"/>
      <c r="C156" s="3"/>
      <c r="D156" s="11"/>
      <c r="E156" s="11"/>
      <c r="F156" s="1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1:60" ht="12.75" customHeight="1" x14ac:dyDescent="0.2">
      <c r="A157" s="3"/>
      <c r="B157" s="1"/>
      <c r="C157" s="3"/>
      <c r="D157" s="11"/>
      <c r="E157" s="11"/>
      <c r="F157" s="1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ht="12.75" customHeight="1" x14ac:dyDescent="0.2">
      <c r="A158" s="3"/>
      <c r="B158" s="1"/>
      <c r="C158" s="3"/>
      <c r="D158" s="11"/>
      <c r="E158" s="11"/>
      <c r="F158" s="1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ht="12.75" customHeight="1" x14ac:dyDescent="0.2">
      <c r="A159" s="3"/>
      <c r="B159" s="1"/>
      <c r="C159" s="3"/>
      <c r="D159" s="11"/>
      <c r="E159" s="11"/>
      <c r="F159" s="1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1:60" ht="12.75" customHeight="1" x14ac:dyDescent="0.2">
      <c r="A160" s="3"/>
      <c r="B160" s="1"/>
      <c r="C160" s="3"/>
      <c r="D160" s="11"/>
      <c r="E160" s="11"/>
      <c r="F160" s="1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ht="12.75" customHeight="1" x14ac:dyDescent="0.2">
      <c r="A161" s="3"/>
      <c r="B161" s="1"/>
      <c r="C161" s="3"/>
      <c r="D161" s="11"/>
      <c r="E161" s="11"/>
      <c r="F161" s="1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1:60" ht="12.75" customHeight="1" x14ac:dyDescent="0.2">
      <c r="A162" s="3"/>
      <c r="B162" s="1"/>
      <c r="C162" s="3"/>
      <c r="D162" s="11"/>
      <c r="E162" s="11"/>
      <c r="F162" s="1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1:60" ht="12.75" customHeight="1" x14ac:dyDescent="0.2">
      <c r="A163" s="3"/>
      <c r="B163" s="1"/>
      <c r="C163" s="3"/>
      <c r="D163" s="11"/>
      <c r="E163" s="11"/>
      <c r="F163" s="1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1:60" ht="12.75" customHeight="1" x14ac:dyDescent="0.2">
      <c r="A164" s="3"/>
      <c r="B164" s="1"/>
      <c r="C164" s="3"/>
      <c r="D164" s="11"/>
      <c r="E164" s="11"/>
      <c r="F164" s="1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ht="12.75" customHeight="1" x14ac:dyDescent="0.2">
      <c r="A165" s="3"/>
      <c r="B165" s="1"/>
      <c r="C165" s="3"/>
      <c r="D165" s="11"/>
      <c r="E165" s="11"/>
      <c r="F165" s="1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1:60" ht="12.75" customHeight="1" x14ac:dyDescent="0.2">
      <c r="A166" s="3"/>
      <c r="B166" s="1"/>
      <c r="C166" s="3"/>
      <c r="D166" s="11"/>
      <c r="E166" s="11"/>
      <c r="F166" s="1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ht="12.75" customHeight="1" x14ac:dyDescent="0.2">
      <c r="A167" s="3"/>
      <c r="B167" s="1"/>
      <c r="C167" s="3"/>
      <c r="D167" s="11"/>
      <c r="E167" s="11"/>
      <c r="F167" s="1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1:60" ht="12.75" customHeight="1" x14ac:dyDescent="0.2">
      <c r="A168" s="3"/>
      <c r="B168" s="1"/>
      <c r="C168" s="3"/>
      <c r="D168" s="11"/>
      <c r="E168" s="11"/>
      <c r="F168" s="1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ht="12.75" customHeight="1" x14ac:dyDescent="0.2">
      <c r="A169" s="3"/>
      <c r="B169" s="1"/>
      <c r="C169" s="3"/>
      <c r="D169" s="11"/>
      <c r="E169" s="11"/>
      <c r="F169" s="1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1:60" ht="12.75" customHeight="1" x14ac:dyDescent="0.2">
      <c r="A170" s="3"/>
      <c r="B170" s="1"/>
      <c r="C170" s="3"/>
      <c r="D170" s="11"/>
      <c r="E170" s="11"/>
      <c r="F170" s="1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ht="12.75" customHeight="1" x14ac:dyDescent="0.2">
      <c r="A171" s="3"/>
      <c r="B171" s="1"/>
      <c r="C171" s="3"/>
      <c r="D171" s="11"/>
      <c r="E171" s="11"/>
      <c r="F171" s="1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ht="12.75" customHeight="1" x14ac:dyDescent="0.2">
      <c r="A172" s="3"/>
      <c r="B172" s="1"/>
      <c r="C172" s="3"/>
      <c r="D172" s="11"/>
      <c r="E172" s="11"/>
      <c r="F172" s="1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ht="12.75" customHeight="1" x14ac:dyDescent="0.2">
      <c r="A173" s="3"/>
      <c r="B173" s="1"/>
      <c r="C173" s="3"/>
      <c r="D173" s="11"/>
      <c r="E173" s="11"/>
      <c r="F173" s="1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ht="12.75" customHeight="1" x14ac:dyDescent="0.2">
      <c r="A174" s="3"/>
      <c r="B174" s="1"/>
      <c r="C174" s="3"/>
      <c r="D174" s="11"/>
      <c r="E174" s="11"/>
      <c r="F174" s="1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ht="12.75" customHeight="1" x14ac:dyDescent="0.2">
      <c r="A175" s="3"/>
      <c r="B175" s="1"/>
      <c r="C175" s="3"/>
      <c r="D175" s="11"/>
      <c r="E175" s="11"/>
      <c r="F175" s="1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1:60" ht="12.75" customHeight="1" x14ac:dyDescent="0.2">
      <c r="A176" s="3"/>
      <c r="B176" s="1"/>
      <c r="C176" s="3"/>
      <c r="D176" s="11"/>
      <c r="E176" s="11"/>
      <c r="F176" s="1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ht="12.75" customHeight="1" x14ac:dyDescent="0.2">
      <c r="A177" s="3"/>
      <c r="B177" s="1"/>
      <c r="C177" s="3"/>
      <c r="D177" s="11"/>
      <c r="E177" s="11"/>
      <c r="F177" s="1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1:60" ht="12.75" customHeight="1" x14ac:dyDescent="0.2">
      <c r="A178" s="3"/>
      <c r="B178" s="1"/>
      <c r="C178" s="3"/>
      <c r="D178" s="11"/>
      <c r="E178" s="11"/>
      <c r="F178" s="1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1:60" ht="12.75" customHeight="1" x14ac:dyDescent="0.2">
      <c r="A179" s="3"/>
      <c r="B179" s="1"/>
      <c r="C179" s="3"/>
      <c r="D179" s="11"/>
      <c r="E179" s="11"/>
      <c r="F179" s="1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1:60" ht="12.75" customHeight="1" x14ac:dyDescent="0.2">
      <c r="A180" s="3"/>
      <c r="B180" s="1"/>
      <c r="C180" s="3"/>
      <c r="D180" s="11"/>
      <c r="E180" s="11"/>
      <c r="F180" s="1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1:60" ht="12.75" customHeight="1" x14ac:dyDescent="0.2">
      <c r="A181" s="3"/>
      <c r="B181" s="1"/>
      <c r="C181" s="3"/>
      <c r="D181" s="11"/>
      <c r="E181" s="11"/>
      <c r="F181" s="1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1:60" ht="12.75" customHeight="1" x14ac:dyDescent="0.2">
      <c r="A182" s="3"/>
      <c r="B182" s="1"/>
      <c r="C182" s="3"/>
      <c r="D182" s="11"/>
      <c r="E182" s="11"/>
      <c r="F182" s="1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ht="12.75" customHeight="1" x14ac:dyDescent="0.2">
      <c r="A183" s="3"/>
      <c r="B183" s="1"/>
      <c r="C183" s="3"/>
      <c r="D183" s="11"/>
      <c r="E183" s="11"/>
      <c r="F183" s="1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1:60" ht="12.75" customHeight="1" x14ac:dyDescent="0.2">
      <c r="A184" s="3"/>
      <c r="B184" s="1"/>
      <c r="C184" s="3"/>
      <c r="D184" s="11"/>
      <c r="E184" s="11"/>
      <c r="F184" s="1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1:60" ht="12.75" customHeight="1" x14ac:dyDescent="0.2">
      <c r="A185" s="3"/>
      <c r="B185" s="1"/>
      <c r="C185" s="3"/>
      <c r="D185" s="11"/>
      <c r="E185" s="11"/>
      <c r="F185" s="1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1:60" ht="12.75" customHeight="1" x14ac:dyDescent="0.2">
      <c r="A186" s="3"/>
      <c r="B186" s="1"/>
      <c r="C186" s="3"/>
      <c r="D186" s="11"/>
      <c r="E186" s="11"/>
      <c r="F186" s="1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1:60" ht="12.75" customHeight="1" x14ac:dyDescent="0.2">
      <c r="A187" s="3"/>
      <c r="B187" s="1"/>
      <c r="C187" s="3"/>
      <c r="D187" s="11"/>
      <c r="E187" s="11"/>
      <c r="F187" s="1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1:60" ht="12.75" customHeight="1" x14ac:dyDescent="0.2">
      <c r="A188" s="3"/>
      <c r="B188" s="1"/>
      <c r="C188" s="3"/>
      <c r="D188" s="11"/>
      <c r="E188" s="11"/>
      <c r="F188" s="1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1:60" ht="12.75" customHeight="1" x14ac:dyDescent="0.2">
      <c r="A189" s="3"/>
      <c r="B189" s="1"/>
      <c r="C189" s="3"/>
      <c r="D189" s="11"/>
      <c r="E189" s="11"/>
      <c r="F189" s="1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1:60" ht="12.75" customHeight="1" x14ac:dyDescent="0.2">
      <c r="A190" s="3"/>
      <c r="B190" s="1"/>
      <c r="C190" s="3"/>
      <c r="D190" s="11"/>
      <c r="E190" s="11"/>
      <c r="F190" s="1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1:60" ht="12.75" customHeight="1" x14ac:dyDescent="0.2">
      <c r="A191" s="3"/>
      <c r="B191" s="1"/>
      <c r="C191" s="3"/>
      <c r="D191" s="11"/>
      <c r="E191" s="11"/>
      <c r="F191" s="1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1:60" ht="12.75" customHeight="1" x14ac:dyDescent="0.2">
      <c r="A192" s="3"/>
      <c r="B192" s="1"/>
      <c r="C192" s="3"/>
      <c r="D192" s="11"/>
      <c r="E192" s="11"/>
      <c r="F192" s="1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1:60" ht="12.75" customHeight="1" x14ac:dyDescent="0.2">
      <c r="A193" s="3"/>
      <c r="B193" s="1"/>
      <c r="C193" s="3"/>
      <c r="D193" s="11"/>
      <c r="E193" s="11"/>
      <c r="F193" s="1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1:60" ht="12.75" customHeight="1" x14ac:dyDescent="0.2">
      <c r="A194" s="3"/>
      <c r="B194" s="1"/>
      <c r="C194" s="3"/>
      <c r="D194" s="11"/>
      <c r="E194" s="11"/>
      <c r="F194" s="1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1:60" ht="12.75" customHeight="1" x14ac:dyDescent="0.2">
      <c r="A195" s="3"/>
      <c r="B195" s="1"/>
      <c r="C195" s="3"/>
      <c r="D195" s="11"/>
      <c r="E195" s="11"/>
      <c r="F195" s="1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1:60" ht="12.75" customHeight="1" x14ac:dyDescent="0.2">
      <c r="A196" s="3"/>
      <c r="B196" s="1"/>
      <c r="C196" s="3"/>
      <c r="D196" s="11"/>
      <c r="E196" s="11"/>
      <c r="F196" s="1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1:60" ht="12.75" customHeight="1" x14ac:dyDescent="0.2">
      <c r="A197" s="3"/>
      <c r="B197" s="1"/>
      <c r="C197" s="3"/>
      <c r="D197" s="11"/>
      <c r="E197" s="11"/>
      <c r="F197" s="1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60" ht="12.75" customHeight="1" x14ac:dyDescent="0.2">
      <c r="A198" s="3"/>
      <c r="B198" s="1"/>
      <c r="C198" s="3"/>
      <c r="D198" s="11"/>
      <c r="E198" s="11"/>
      <c r="F198" s="1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1:60" ht="12.75" customHeight="1" x14ac:dyDescent="0.2">
      <c r="A199" s="3"/>
      <c r="B199" s="1"/>
      <c r="C199" s="3"/>
      <c r="D199" s="11"/>
      <c r="E199" s="11"/>
      <c r="F199" s="1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60" ht="12.75" customHeight="1" x14ac:dyDescent="0.2">
      <c r="A200" s="3"/>
      <c r="B200" s="1"/>
      <c r="C200" s="3"/>
      <c r="D200" s="11"/>
      <c r="E200" s="11"/>
      <c r="F200" s="1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1:60" ht="12.75" customHeight="1" x14ac:dyDescent="0.2">
      <c r="A201" s="3"/>
      <c r="B201" s="1"/>
      <c r="C201" s="3"/>
      <c r="D201" s="11"/>
      <c r="E201" s="11"/>
      <c r="F201" s="1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1:60" ht="12.75" customHeight="1" x14ac:dyDescent="0.2">
      <c r="A202" s="3"/>
      <c r="B202" s="1"/>
      <c r="C202" s="3"/>
      <c r="D202" s="11"/>
      <c r="E202" s="11"/>
      <c r="F202" s="1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1:60" ht="12.75" customHeight="1" x14ac:dyDescent="0.2">
      <c r="A203" s="3"/>
      <c r="B203" s="1"/>
      <c r="C203" s="3"/>
      <c r="D203" s="11"/>
      <c r="E203" s="11"/>
      <c r="F203" s="1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1:60" ht="12.75" customHeight="1" x14ac:dyDescent="0.2">
      <c r="A204" s="3"/>
      <c r="B204" s="1"/>
      <c r="C204" s="3"/>
      <c r="D204" s="11"/>
      <c r="E204" s="11"/>
      <c r="F204" s="1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0" ht="12.75" customHeight="1" x14ac:dyDescent="0.2">
      <c r="A205" s="3"/>
      <c r="B205" s="1"/>
      <c r="C205" s="3"/>
      <c r="D205" s="11"/>
      <c r="E205" s="11"/>
      <c r="F205" s="1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1:60" ht="12.75" customHeight="1" x14ac:dyDescent="0.2">
      <c r="A206" s="3"/>
      <c r="B206" s="1"/>
      <c r="C206" s="3"/>
      <c r="D206" s="11"/>
      <c r="E206" s="11"/>
      <c r="F206" s="1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1:60" ht="12.75" customHeight="1" x14ac:dyDescent="0.2">
      <c r="A207" s="3"/>
      <c r="B207" s="1"/>
      <c r="C207" s="3"/>
      <c r="D207" s="11"/>
      <c r="E207" s="11"/>
      <c r="F207" s="1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1:60" ht="12.75" customHeight="1" x14ac:dyDescent="0.2">
      <c r="A208" s="3"/>
      <c r="B208" s="1"/>
      <c r="C208" s="3"/>
      <c r="D208" s="11"/>
      <c r="E208" s="11"/>
      <c r="F208" s="1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1:60" ht="12.75" customHeight="1" x14ac:dyDescent="0.2">
      <c r="A209" s="3"/>
      <c r="B209" s="1"/>
      <c r="C209" s="3"/>
      <c r="D209" s="11"/>
      <c r="E209" s="11"/>
      <c r="F209" s="1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1:60" ht="12.75" customHeight="1" x14ac:dyDescent="0.2">
      <c r="A210" s="3"/>
      <c r="B210" s="1"/>
      <c r="C210" s="3"/>
      <c r="D210" s="11"/>
      <c r="E210" s="11"/>
      <c r="F210" s="1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1:60" ht="12.75" customHeight="1" x14ac:dyDescent="0.2">
      <c r="A211" s="3"/>
      <c r="B211" s="1"/>
      <c r="C211" s="3"/>
      <c r="D211" s="11"/>
      <c r="E211" s="11"/>
      <c r="F211" s="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1:60" ht="12.75" customHeight="1" x14ac:dyDescent="0.2">
      <c r="A212" s="3"/>
      <c r="B212" s="1"/>
      <c r="C212" s="3"/>
      <c r="D212" s="11"/>
      <c r="E212" s="11"/>
      <c r="F212" s="1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1:60" ht="12.75" customHeight="1" x14ac:dyDescent="0.2">
      <c r="A213" s="3"/>
      <c r="B213" s="1"/>
      <c r="C213" s="3"/>
      <c r="D213" s="11"/>
      <c r="E213" s="11"/>
      <c r="F213" s="1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spans="1:60" ht="12.75" customHeight="1" x14ac:dyDescent="0.2">
      <c r="A214" s="3"/>
      <c r="B214" s="1"/>
      <c r="C214" s="3"/>
      <c r="D214" s="11"/>
      <c r="E214" s="11"/>
      <c r="F214" s="1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spans="1:60" ht="12.75" customHeight="1" x14ac:dyDescent="0.2">
      <c r="A215" s="3"/>
      <c r="B215" s="1"/>
      <c r="C215" s="3"/>
      <c r="D215" s="11"/>
      <c r="E215" s="11"/>
      <c r="F215" s="1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1:60" ht="12.75" customHeight="1" x14ac:dyDescent="0.2">
      <c r="A216" s="3"/>
      <c r="B216" s="1"/>
      <c r="C216" s="3"/>
      <c r="D216" s="11"/>
      <c r="E216" s="11"/>
      <c r="F216" s="1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1:60" ht="12.75" customHeight="1" x14ac:dyDescent="0.2">
      <c r="A217" s="3"/>
      <c r="B217" s="1"/>
      <c r="C217" s="3"/>
      <c r="D217" s="11"/>
      <c r="E217" s="11"/>
      <c r="F217" s="1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1:60" ht="12.75" customHeight="1" x14ac:dyDescent="0.2">
      <c r="A218" s="3"/>
      <c r="B218" s="1"/>
      <c r="C218" s="3"/>
      <c r="D218" s="11"/>
      <c r="E218" s="11"/>
      <c r="F218" s="1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spans="1:60" ht="12.75" customHeight="1" x14ac:dyDescent="0.2">
      <c r="A219" s="3"/>
      <c r="B219" s="1"/>
      <c r="C219" s="3"/>
      <c r="D219" s="11"/>
      <c r="E219" s="11"/>
      <c r="F219" s="1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spans="1:60" ht="12.75" customHeight="1" x14ac:dyDescent="0.2">
      <c r="A220" s="3"/>
      <c r="B220" s="1"/>
      <c r="C220" s="3"/>
      <c r="D220" s="11"/>
      <c r="E220" s="11"/>
      <c r="F220" s="1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spans="1:60" ht="12.75" customHeight="1" x14ac:dyDescent="0.2">
      <c r="A221" s="3"/>
      <c r="B221" s="1"/>
      <c r="C221" s="3"/>
      <c r="D221" s="11"/>
      <c r="E221" s="11"/>
      <c r="F221" s="1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1:60" ht="12.75" customHeight="1" x14ac:dyDescent="0.2">
      <c r="A222" s="3"/>
      <c r="B222" s="1"/>
      <c r="C222" s="3"/>
      <c r="D222" s="11"/>
      <c r="E222" s="11"/>
      <c r="F222" s="1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spans="1:60" ht="12.75" customHeight="1" x14ac:dyDescent="0.2">
      <c r="A223" s="3"/>
      <c r="B223" s="1"/>
      <c r="C223" s="3"/>
      <c r="D223" s="11"/>
      <c r="E223" s="11"/>
      <c r="F223" s="1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spans="1:60" ht="12.75" customHeight="1" x14ac:dyDescent="0.2">
      <c r="A224" s="3"/>
      <c r="B224" s="1"/>
      <c r="C224" s="3"/>
      <c r="D224" s="11"/>
      <c r="E224" s="11"/>
      <c r="F224" s="1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spans="1:60" ht="12.75" customHeight="1" x14ac:dyDescent="0.2">
      <c r="A225" s="3"/>
      <c r="B225" s="1"/>
      <c r="C225" s="3"/>
      <c r="D225" s="11"/>
      <c r="E225" s="11"/>
      <c r="F225" s="1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spans="1:60" ht="12.75" customHeight="1" x14ac:dyDescent="0.2">
      <c r="A226" s="3"/>
      <c r="B226" s="1"/>
      <c r="C226" s="3"/>
      <c r="D226" s="11"/>
      <c r="E226" s="11"/>
      <c r="F226" s="1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spans="1:60" ht="12.75" customHeight="1" x14ac:dyDescent="0.2">
      <c r="A227" s="3"/>
      <c r="B227" s="1"/>
      <c r="C227" s="3"/>
      <c r="D227" s="11"/>
      <c r="E227" s="11"/>
      <c r="F227" s="1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spans="1:60" ht="12.75" customHeight="1" x14ac:dyDescent="0.2">
      <c r="A228" s="3"/>
      <c r="B228" s="1"/>
      <c r="C228" s="3"/>
      <c r="D228" s="11"/>
      <c r="E228" s="11"/>
      <c r="F228" s="1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spans="1:60" ht="12.75" customHeight="1" x14ac:dyDescent="0.2">
      <c r="A229" s="3"/>
      <c r="B229" s="1"/>
      <c r="C229" s="3"/>
      <c r="D229" s="11"/>
      <c r="E229" s="11"/>
      <c r="F229" s="1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spans="1:60" ht="12.75" customHeight="1" x14ac:dyDescent="0.2">
      <c r="A230" s="3"/>
      <c r="B230" s="1"/>
      <c r="C230" s="3"/>
      <c r="D230" s="11"/>
      <c r="E230" s="11"/>
      <c r="F230" s="1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spans="1:60" ht="12.75" customHeight="1" x14ac:dyDescent="0.2">
      <c r="A231" s="3"/>
      <c r="B231" s="1"/>
      <c r="C231" s="3"/>
      <c r="D231" s="11"/>
      <c r="E231" s="11"/>
      <c r="F231" s="1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spans="1:60" ht="12.75" customHeight="1" x14ac:dyDescent="0.2">
      <c r="A232" s="3"/>
      <c r="B232" s="1"/>
      <c r="C232" s="3"/>
      <c r="D232" s="11"/>
      <c r="E232" s="11"/>
      <c r="F232" s="1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spans="1:60" ht="12.75" customHeight="1" x14ac:dyDescent="0.2">
      <c r="A233" s="3"/>
      <c r="B233" s="1"/>
      <c r="C233" s="3"/>
      <c r="D233" s="11"/>
      <c r="E233" s="11"/>
      <c r="F233" s="1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spans="1:60" ht="12.75" customHeight="1" x14ac:dyDescent="0.2">
      <c r="A234" s="3"/>
      <c r="B234" s="1"/>
      <c r="C234" s="3"/>
      <c r="D234" s="11"/>
      <c r="E234" s="11"/>
      <c r="F234" s="1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spans="1:60" ht="12.75" customHeight="1" x14ac:dyDescent="0.2">
      <c r="A235" s="3"/>
      <c r="B235" s="1"/>
      <c r="C235" s="3"/>
      <c r="D235" s="11"/>
      <c r="E235" s="11"/>
      <c r="F235" s="1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spans="1:60" ht="12.75" customHeight="1" x14ac:dyDescent="0.2">
      <c r="A236" s="3"/>
      <c r="B236" s="1"/>
      <c r="C236" s="3"/>
      <c r="D236" s="11"/>
      <c r="E236" s="11"/>
      <c r="F236" s="1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spans="1:60" ht="12.75" customHeight="1" x14ac:dyDescent="0.2">
      <c r="A237" s="3"/>
      <c r="B237" s="1"/>
      <c r="C237" s="3"/>
      <c r="D237" s="11"/>
      <c r="E237" s="11"/>
      <c r="F237" s="1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spans="1:60" ht="12.75" customHeight="1" x14ac:dyDescent="0.2">
      <c r="A238" s="3"/>
      <c r="B238" s="1"/>
      <c r="C238" s="3"/>
      <c r="D238" s="11"/>
      <c r="E238" s="11"/>
      <c r="F238" s="1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spans="1:60" ht="12.75" customHeight="1" x14ac:dyDescent="0.2">
      <c r="A239" s="3"/>
      <c r="B239" s="1"/>
      <c r="C239" s="3"/>
      <c r="D239" s="11"/>
      <c r="E239" s="11"/>
      <c r="F239" s="1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spans="1:60" ht="12.75" customHeight="1" x14ac:dyDescent="0.2">
      <c r="A240" s="3"/>
      <c r="B240" s="1"/>
      <c r="C240" s="3"/>
      <c r="D240" s="11"/>
      <c r="E240" s="11"/>
      <c r="F240" s="1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spans="1:60" ht="12.75" customHeight="1" x14ac:dyDescent="0.2">
      <c r="A241" s="3"/>
      <c r="B241" s="1"/>
      <c r="C241" s="3"/>
      <c r="D241" s="11"/>
      <c r="E241" s="11"/>
      <c r="F241" s="1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spans="1:60" ht="12.75" customHeight="1" x14ac:dyDescent="0.2">
      <c r="A242" s="3"/>
      <c r="B242" s="1"/>
      <c r="C242" s="3"/>
      <c r="D242" s="11"/>
      <c r="E242" s="11"/>
      <c r="F242" s="1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spans="1:60" ht="12.75" customHeight="1" x14ac:dyDescent="0.2">
      <c r="A243" s="3"/>
      <c r="B243" s="1"/>
      <c r="C243" s="3"/>
      <c r="D243" s="11"/>
      <c r="E243" s="11"/>
      <c r="F243" s="1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1:60" ht="12.75" customHeight="1" x14ac:dyDescent="0.2">
      <c r="A244" s="3"/>
      <c r="B244" s="1"/>
      <c r="C244" s="3"/>
      <c r="D244" s="11"/>
      <c r="E244" s="11"/>
      <c r="F244" s="1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1:60" ht="12.75" customHeight="1" x14ac:dyDescent="0.2">
      <c r="A245" s="3"/>
      <c r="B245" s="1"/>
      <c r="C245" s="3"/>
      <c r="D245" s="11"/>
      <c r="E245" s="11"/>
      <c r="F245" s="1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1:60" ht="12.75" customHeight="1" x14ac:dyDescent="0.2">
      <c r="A246" s="3"/>
      <c r="B246" s="1"/>
      <c r="C246" s="3"/>
      <c r="D246" s="11"/>
      <c r="E246" s="11"/>
      <c r="F246" s="1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1:60" ht="12.75" customHeight="1" x14ac:dyDescent="0.2">
      <c r="A247" s="3"/>
      <c r="B247" s="1"/>
      <c r="C247" s="3"/>
      <c r="D247" s="11"/>
      <c r="E247" s="11"/>
      <c r="F247" s="1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1:60" ht="12.75" customHeight="1" x14ac:dyDescent="0.2">
      <c r="A248" s="3"/>
      <c r="B248" s="1"/>
      <c r="C248" s="3"/>
      <c r="D248" s="11"/>
      <c r="E248" s="11"/>
      <c r="F248" s="1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1:60" ht="12.75" customHeight="1" x14ac:dyDescent="0.2">
      <c r="A249" s="3"/>
      <c r="B249" s="1"/>
      <c r="C249" s="3"/>
      <c r="D249" s="11"/>
      <c r="E249" s="11"/>
      <c r="F249" s="11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1:60" ht="12.75" customHeight="1" x14ac:dyDescent="0.2">
      <c r="A250" s="3"/>
      <c r="B250" s="1"/>
      <c r="C250" s="3"/>
      <c r="D250" s="11"/>
      <c r="E250" s="11"/>
      <c r="F250" s="1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1:60" ht="12.75" customHeight="1" x14ac:dyDescent="0.2">
      <c r="A251" s="3"/>
      <c r="B251" s="1"/>
      <c r="C251" s="3"/>
      <c r="D251" s="11"/>
      <c r="E251" s="11"/>
      <c r="F251" s="1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1:60" ht="12.75" customHeight="1" x14ac:dyDescent="0.2">
      <c r="A252" s="3"/>
      <c r="B252" s="1"/>
      <c r="C252" s="3"/>
      <c r="D252" s="11"/>
      <c r="E252" s="11"/>
      <c r="F252" s="1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1:60" ht="12.75" customHeight="1" x14ac:dyDescent="0.2">
      <c r="A253" s="3"/>
      <c r="B253" s="1"/>
      <c r="C253" s="3"/>
      <c r="D253" s="11"/>
      <c r="E253" s="11"/>
      <c r="F253" s="1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1:60" ht="12.75" customHeight="1" x14ac:dyDescent="0.2">
      <c r="A254" s="3"/>
      <c r="B254" s="1"/>
      <c r="C254" s="3"/>
      <c r="D254" s="11"/>
      <c r="E254" s="11"/>
      <c r="F254" s="1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1:60" ht="12.75" customHeight="1" x14ac:dyDescent="0.2">
      <c r="A255" s="3"/>
      <c r="B255" s="1"/>
      <c r="C255" s="3"/>
      <c r="D255" s="11"/>
      <c r="E255" s="11"/>
      <c r="F255" s="1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1:60" ht="12.75" customHeight="1" x14ac:dyDescent="0.2">
      <c r="A256" s="3"/>
      <c r="B256" s="1"/>
      <c r="C256" s="3"/>
      <c r="D256" s="11"/>
      <c r="E256" s="11"/>
      <c r="F256" s="1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1:60" ht="12.75" customHeight="1" x14ac:dyDescent="0.2">
      <c r="A257" s="3"/>
      <c r="B257" s="1"/>
      <c r="C257" s="3"/>
      <c r="D257" s="11"/>
      <c r="E257" s="11"/>
      <c r="F257" s="1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1:60" ht="12.75" customHeight="1" x14ac:dyDescent="0.2">
      <c r="A258" s="3"/>
      <c r="B258" s="1"/>
      <c r="C258" s="3"/>
      <c r="D258" s="11"/>
      <c r="E258" s="11"/>
      <c r="F258" s="1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1:60" ht="12.75" customHeight="1" x14ac:dyDescent="0.2">
      <c r="A259" s="3"/>
      <c r="B259" s="1"/>
      <c r="C259" s="3"/>
      <c r="D259" s="11"/>
      <c r="E259" s="11"/>
      <c r="F259" s="1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1:60" ht="12.75" customHeight="1" x14ac:dyDescent="0.2">
      <c r="A260" s="3"/>
      <c r="B260" s="1"/>
      <c r="C260" s="3"/>
      <c r="D260" s="11"/>
      <c r="E260" s="11"/>
      <c r="F260" s="1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1:60" ht="12.75" customHeight="1" x14ac:dyDescent="0.2">
      <c r="A261" s="3"/>
      <c r="B261" s="1"/>
      <c r="C261" s="3"/>
      <c r="D261" s="11"/>
      <c r="E261" s="11"/>
      <c r="F261" s="1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1:60" ht="12.75" customHeight="1" x14ac:dyDescent="0.2">
      <c r="A262" s="3"/>
      <c r="B262" s="1"/>
      <c r="C262" s="3"/>
      <c r="D262" s="11"/>
      <c r="E262" s="11"/>
      <c r="F262" s="1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1:60" ht="12.75" customHeight="1" x14ac:dyDescent="0.2">
      <c r="A263" s="3"/>
      <c r="B263" s="1"/>
      <c r="C263" s="3"/>
      <c r="D263" s="11"/>
      <c r="E263" s="11"/>
      <c r="F263" s="1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1:60" ht="12.75" customHeight="1" x14ac:dyDescent="0.2">
      <c r="A264" s="3"/>
      <c r="B264" s="1"/>
      <c r="C264" s="3"/>
      <c r="D264" s="11"/>
      <c r="E264" s="11"/>
      <c r="F264" s="1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1:60" ht="12.75" customHeight="1" x14ac:dyDescent="0.2">
      <c r="A265" s="3"/>
      <c r="B265" s="1"/>
      <c r="C265" s="3"/>
      <c r="D265" s="11"/>
      <c r="E265" s="11"/>
      <c r="F265" s="1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1:60" ht="12.75" customHeight="1" x14ac:dyDescent="0.2">
      <c r="A266" s="3"/>
      <c r="B266" s="1"/>
      <c r="C266" s="3"/>
      <c r="D266" s="11"/>
      <c r="E266" s="11"/>
      <c r="F266" s="1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1:60" ht="12.75" customHeight="1" x14ac:dyDescent="0.2">
      <c r="A267" s="3"/>
      <c r="B267" s="1"/>
      <c r="C267" s="3"/>
      <c r="D267" s="11"/>
      <c r="E267" s="11"/>
      <c r="F267" s="1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1:60" ht="12.75" customHeight="1" x14ac:dyDescent="0.2">
      <c r="A268" s="3"/>
      <c r="B268" s="1"/>
      <c r="C268" s="3"/>
      <c r="D268" s="11"/>
      <c r="E268" s="11"/>
      <c r="F268" s="1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1:60" ht="12.75" customHeight="1" x14ac:dyDescent="0.2">
      <c r="A269" s="3"/>
      <c r="B269" s="1"/>
      <c r="C269" s="3"/>
      <c r="D269" s="11"/>
      <c r="E269" s="11"/>
      <c r="F269" s="1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1:60" ht="12.75" customHeight="1" x14ac:dyDescent="0.2">
      <c r="A270" s="3"/>
      <c r="B270" s="1"/>
      <c r="C270" s="3"/>
      <c r="D270" s="11"/>
      <c r="E270" s="11"/>
      <c r="F270" s="1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1:60" ht="12.75" customHeight="1" x14ac:dyDescent="0.2">
      <c r="A271" s="3"/>
      <c r="B271" s="1"/>
      <c r="C271" s="3"/>
      <c r="D271" s="11"/>
      <c r="E271" s="11"/>
      <c r="F271" s="1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1:60" ht="12.75" customHeight="1" x14ac:dyDescent="0.2">
      <c r="A272" s="3"/>
      <c r="B272" s="1"/>
      <c r="C272" s="3"/>
      <c r="D272" s="11"/>
      <c r="E272" s="11"/>
      <c r="F272" s="1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1:60" ht="12.75" customHeight="1" x14ac:dyDescent="0.2">
      <c r="A273" s="3"/>
      <c r="B273" s="1"/>
      <c r="C273" s="3"/>
      <c r="D273" s="11"/>
      <c r="E273" s="11"/>
      <c r="F273" s="1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1:60" ht="12.75" customHeight="1" x14ac:dyDescent="0.2">
      <c r="A274" s="3"/>
      <c r="B274" s="1"/>
      <c r="C274" s="3"/>
      <c r="D274" s="11"/>
      <c r="E274" s="11"/>
      <c r="F274" s="1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1:60" ht="12.75" customHeight="1" x14ac:dyDescent="0.2">
      <c r="A275" s="3"/>
      <c r="B275" s="1"/>
      <c r="C275" s="3"/>
      <c r="D275" s="11"/>
      <c r="E275" s="11"/>
      <c r="F275" s="1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1:60" ht="12.75" customHeight="1" x14ac:dyDescent="0.2">
      <c r="A276" s="3"/>
      <c r="B276" s="1"/>
      <c r="C276" s="3"/>
      <c r="D276" s="11"/>
      <c r="E276" s="11"/>
      <c r="F276" s="1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1:60" ht="12.75" customHeight="1" x14ac:dyDescent="0.2">
      <c r="A277" s="3"/>
      <c r="B277" s="1"/>
      <c r="C277" s="3"/>
      <c r="D277" s="11"/>
      <c r="E277" s="11"/>
      <c r="F277" s="1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  <row r="278" spans="1:60" ht="12.75" customHeight="1" x14ac:dyDescent="0.2">
      <c r="A278" s="3"/>
      <c r="B278" s="1"/>
      <c r="C278" s="3"/>
      <c r="D278" s="11"/>
      <c r="E278" s="11"/>
      <c r="F278" s="1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</row>
    <row r="279" spans="1:60" ht="12.75" customHeight="1" x14ac:dyDescent="0.2">
      <c r="A279" s="3"/>
      <c r="B279" s="1"/>
      <c r="C279" s="3"/>
      <c r="D279" s="11"/>
      <c r="E279" s="11"/>
      <c r="F279" s="1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</row>
    <row r="280" spans="1:60" ht="12.75" customHeight="1" x14ac:dyDescent="0.2">
      <c r="A280" s="3"/>
      <c r="B280" s="1"/>
      <c r="C280" s="3"/>
      <c r="D280" s="11"/>
      <c r="E280" s="11"/>
      <c r="F280" s="1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</row>
    <row r="281" spans="1:60" ht="12.75" customHeight="1" x14ac:dyDescent="0.2">
      <c r="A281" s="3"/>
      <c r="B281" s="1"/>
      <c r="C281" s="3"/>
      <c r="D281" s="11"/>
      <c r="E281" s="11"/>
      <c r="F281" s="1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</row>
    <row r="282" spans="1:60" ht="12.75" customHeight="1" x14ac:dyDescent="0.2">
      <c r="A282" s="3"/>
      <c r="B282" s="1"/>
      <c r="C282" s="3"/>
      <c r="D282" s="11"/>
      <c r="E282" s="11"/>
      <c r="F282" s="1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</row>
    <row r="283" spans="1:60" ht="12.75" customHeight="1" x14ac:dyDescent="0.2">
      <c r="A283" s="3"/>
      <c r="B283" s="1"/>
      <c r="C283" s="3"/>
      <c r="D283" s="11"/>
      <c r="E283" s="11"/>
      <c r="F283" s="1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</row>
    <row r="284" spans="1:60" ht="12.75" customHeight="1" x14ac:dyDescent="0.2">
      <c r="A284" s="3"/>
      <c r="B284" s="1"/>
      <c r="C284" s="3"/>
      <c r="D284" s="11"/>
      <c r="E284" s="11"/>
      <c r="F284" s="1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</row>
    <row r="285" spans="1:60" ht="12.75" customHeight="1" x14ac:dyDescent="0.2">
      <c r="A285" s="3"/>
      <c r="B285" s="1"/>
      <c r="C285" s="3"/>
      <c r="D285" s="11"/>
      <c r="E285" s="11"/>
      <c r="F285" s="1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</row>
    <row r="286" spans="1:60" ht="12.75" customHeight="1" x14ac:dyDescent="0.2">
      <c r="A286" s="3"/>
      <c r="B286" s="1"/>
      <c r="C286" s="3"/>
      <c r="D286" s="11"/>
      <c r="E286" s="11"/>
      <c r="F286" s="1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</row>
    <row r="287" spans="1:60" ht="12.75" customHeight="1" x14ac:dyDescent="0.2">
      <c r="A287" s="3"/>
      <c r="B287" s="1"/>
      <c r="C287" s="3"/>
      <c r="D287" s="11"/>
      <c r="E287" s="11"/>
      <c r="F287" s="1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</row>
    <row r="288" spans="1:60" ht="12.75" customHeight="1" x14ac:dyDescent="0.2">
      <c r="A288" s="3"/>
      <c r="B288" s="1"/>
      <c r="C288" s="3"/>
      <c r="D288" s="11"/>
      <c r="E288" s="11"/>
      <c r="F288" s="1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</row>
    <row r="289" spans="1:60" ht="12.75" customHeight="1" x14ac:dyDescent="0.2">
      <c r="A289" s="3"/>
      <c r="B289" s="1"/>
      <c r="C289" s="3"/>
      <c r="D289" s="11"/>
      <c r="E289" s="11"/>
      <c r="F289" s="1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</row>
    <row r="290" spans="1:60" ht="12.75" customHeight="1" x14ac:dyDescent="0.2">
      <c r="A290" s="3"/>
      <c r="B290" s="1"/>
      <c r="C290" s="3"/>
      <c r="D290" s="11"/>
      <c r="E290" s="11"/>
      <c r="F290" s="1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</row>
    <row r="291" spans="1:60" ht="12.75" customHeight="1" x14ac:dyDescent="0.2">
      <c r="A291" s="3"/>
      <c r="B291" s="1"/>
      <c r="C291" s="3"/>
      <c r="D291" s="11"/>
      <c r="E291" s="11"/>
      <c r="F291" s="1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</row>
    <row r="292" spans="1:60" ht="12.75" customHeight="1" x14ac:dyDescent="0.2">
      <c r="A292" s="3"/>
      <c r="B292" s="1"/>
      <c r="C292" s="3"/>
      <c r="D292" s="11"/>
      <c r="E292" s="11"/>
      <c r="F292" s="1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</row>
    <row r="293" spans="1:60" ht="12.75" customHeight="1" x14ac:dyDescent="0.2">
      <c r="A293" s="3"/>
      <c r="B293" s="1"/>
      <c r="C293" s="3"/>
      <c r="D293" s="11"/>
      <c r="E293" s="11"/>
      <c r="F293" s="1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</row>
    <row r="294" spans="1:60" ht="12.75" customHeight="1" x14ac:dyDescent="0.2">
      <c r="A294" s="3"/>
      <c r="B294" s="1"/>
      <c r="C294" s="3"/>
      <c r="D294" s="11"/>
      <c r="E294" s="11"/>
      <c r="F294" s="1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</row>
    <row r="295" spans="1:60" ht="12.75" customHeight="1" x14ac:dyDescent="0.2">
      <c r="A295" s="3"/>
      <c r="B295" s="1"/>
      <c r="C295" s="3"/>
      <c r="D295" s="11"/>
      <c r="E295" s="11"/>
      <c r="F295" s="1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</row>
    <row r="296" spans="1:60" ht="12.75" customHeight="1" x14ac:dyDescent="0.2">
      <c r="A296" s="3"/>
      <c r="B296" s="1"/>
      <c r="C296" s="3"/>
      <c r="D296" s="11"/>
      <c r="E296" s="11"/>
      <c r="F296" s="1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</row>
    <row r="297" spans="1:60" ht="12.75" customHeight="1" x14ac:dyDescent="0.2">
      <c r="A297" s="3"/>
      <c r="B297" s="1"/>
      <c r="C297" s="3"/>
      <c r="D297" s="11"/>
      <c r="E297" s="11"/>
      <c r="F297" s="1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</row>
    <row r="298" spans="1:60" ht="12.75" customHeight="1" x14ac:dyDescent="0.2">
      <c r="A298" s="3"/>
      <c r="B298" s="1"/>
      <c r="C298" s="3"/>
      <c r="D298" s="11"/>
      <c r="E298" s="11"/>
      <c r="F298" s="1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</row>
    <row r="299" spans="1:60" ht="12.75" customHeight="1" x14ac:dyDescent="0.2">
      <c r="A299" s="3"/>
      <c r="B299" s="1"/>
      <c r="C299" s="3"/>
      <c r="D299" s="11"/>
      <c r="E299" s="11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</row>
    <row r="300" spans="1:60" ht="12.75" customHeight="1" x14ac:dyDescent="0.2">
      <c r="A300" s="3"/>
      <c r="B300" s="1"/>
      <c r="C300" s="3"/>
      <c r="D300" s="11"/>
      <c r="E300" s="11"/>
      <c r="F300" s="1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</row>
    <row r="301" spans="1:60" ht="12.75" customHeight="1" x14ac:dyDescent="0.2">
      <c r="A301" s="3"/>
      <c r="B301" s="1"/>
      <c r="C301" s="3"/>
      <c r="D301" s="11"/>
      <c r="E301" s="11"/>
      <c r="F301" s="1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</row>
    <row r="302" spans="1:60" ht="12.75" customHeight="1" x14ac:dyDescent="0.2">
      <c r="A302" s="3"/>
      <c r="B302" s="1"/>
      <c r="C302" s="3"/>
      <c r="D302" s="11"/>
      <c r="E302" s="11"/>
      <c r="F302" s="1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</row>
    <row r="303" spans="1:60" ht="12.75" customHeight="1" x14ac:dyDescent="0.2">
      <c r="A303" s="3"/>
      <c r="B303" s="1"/>
      <c r="C303" s="3"/>
      <c r="D303" s="11"/>
      <c r="E303" s="11"/>
      <c r="F303" s="1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</row>
    <row r="304" spans="1:60" ht="12.75" customHeight="1" x14ac:dyDescent="0.2">
      <c r="A304" s="3"/>
      <c r="B304" s="1"/>
      <c r="C304" s="3"/>
      <c r="D304" s="11"/>
      <c r="E304" s="11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</row>
    <row r="305" spans="1:60" ht="12.75" customHeight="1" x14ac:dyDescent="0.2">
      <c r="A305" s="3"/>
      <c r="B305" s="1"/>
      <c r="C305" s="3"/>
      <c r="D305" s="11"/>
      <c r="E305" s="11"/>
      <c r="F305" s="1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</row>
    <row r="306" spans="1:60" ht="12.75" customHeight="1" x14ac:dyDescent="0.2">
      <c r="A306" s="3"/>
      <c r="B306" s="1"/>
      <c r="C306" s="3"/>
      <c r="D306" s="11"/>
      <c r="E306" s="11"/>
      <c r="F306" s="1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</row>
    <row r="307" spans="1:60" ht="12.75" customHeight="1" x14ac:dyDescent="0.2">
      <c r="A307" s="3"/>
      <c r="B307" s="1"/>
      <c r="C307" s="3"/>
      <c r="D307" s="11"/>
      <c r="E307" s="11"/>
      <c r="F307" s="1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</row>
    <row r="308" spans="1:60" ht="12.75" customHeight="1" x14ac:dyDescent="0.2">
      <c r="A308" s="3"/>
      <c r="B308" s="1"/>
      <c r="C308" s="3"/>
      <c r="D308" s="11"/>
      <c r="E308" s="11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</row>
    <row r="309" spans="1:60" ht="12.75" customHeight="1" x14ac:dyDescent="0.2">
      <c r="A309" s="3"/>
      <c r="B309" s="1"/>
      <c r="C309" s="3"/>
      <c r="D309" s="11"/>
      <c r="E309" s="11"/>
      <c r="F309" s="1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</row>
    <row r="310" spans="1:60" ht="12.75" customHeight="1" x14ac:dyDescent="0.2">
      <c r="A310" s="3"/>
      <c r="B310" s="1"/>
      <c r="C310" s="3"/>
      <c r="D310" s="11"/>
      <c r="E310" s="11"/>
      <c r="F310" s="1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</row>
    <row r="311" spans="1:60" ht="12.75" customHeight="1" x14ac:dyDescent="0.2">
      <c r="A311" s="3"/>
      <c r="B311" s="1"/>
      <c r="C311" s="3"/>
      <c r="D311" s="11"/>
      <c r="E311" s="11"/>
      <c r="F311" s="1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</row>
    <row r="312" spans="1:60" ht="12.75" customHeight="1" x14ac:dyDescent="0.2">
      <c r="A312" s="3"/>
      <c r="B312" s="1"/>
      <c r="C312" s="3"/>
      <c r="D312" s="11"/>
      <c r="E312" s="11"/>
      <c r="F312" s="1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</row>
    <row r="313" spans="1:60" ht="12.75" customHeight="1" x14ac:dyDescent="0.2">
      <c r="A313" s="3"/>
      <c r="B313" s="1"/>
      <c r="C313" s="3"/>
      <c r="D313" s="11"/>
      <c r="E313" s="11"/>
      <c r="F313" s="1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</row>
    <row r="314" spans="1:60" ht="12.75" customHeight="1" x14ac:dyDescent="0.2">
      <c r="A314" s="3"/>
      <c r="B314" s="1"/>
      <c r="C314" s="3"/>
      <c r="D314" s="11"/>
      <c r="E314" s="11"/>
      <c r="F314" s="1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</row>
    <row r="315" spans="1:60" ht="12.75" customHeight="1" x14ac:dyDescent="0.2">
      <c r="A315" s="3"/>
      <c r="B315" s="1"/>
      <c r="C315" s="3"/>
      <c r="D315" s="11"/>
      <c r="E315" s="11"/>
      <c r="F315" s="1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</row>
    <row r="316" spans="1:60" ht="12.75" customHeight="1" x14ac:dyDescent="0.2">
      <c r="A316" s="3"/>
      <c r="B316" s="1"/>
      <c r="C316" s="3"/>
      <c r="D316" s="11"/>
      <c r="E316" s="11"/>
      <c r="F316" s="1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</row>
    <row r="317" spans="1:60" ht="12.75" customHeight="1" x14ac:dyDescent="0.2">
      <c r="A317" s="3"/>
      <c r="B317" s="1"/>
      <c r="C317" s="3"/>
      <c r="D317" s="11"/>
      <c r="E317" s="11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</row>
    <row r="318" spans="1:60" ht="12.75" customHeight="1" x14ac:dyDescent="0.2">
      <c r="A318" s="3"/>
      <c r="B318" s="1"/>
      <c r="C318" s="3"/>
      <c r="D318" s="11"/>
      <c r="E318" s="11"/>
      <c r="F318" s="1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</row>
    <row r="319" spans="1:60" ht="12.75" customHeight="1" x14ac:dyDescent="0.2">
      <c r="A319" s="3"/>
      <c r="B319" s="1"/>
      <c r="C319" s="3"/>
      <c r="D319" s="11"/>
      <c r="E319" s="11"/>
      <c r="F319" s="1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</row>
    <row r="320" spans="1:60" ht="12.75" customHeight="1" x14ac:dyDescent="0.2">
      <c r="A320" s="3"/>
      <c r="B320" s="1"/>
      <c r="C320" s="3"/>
      <c r="D320" s="11"/>
      <c r="E320" s="11"/>
      <c r="F320" s="1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</row>
    <row r="321" spans="1:60" ht="12.75" customHeight="1" x14ac:dyDescent="0.2">
      <c r="A321" s="3"/>
      <c r="B321" s="1"/>
      <c r="C321" s="3"/>
      <c r="D321" s="11"/>
      <c r="E321" s="11"/>
      <c r="F321" s="1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</row>
    <row r="322" spans="1:60" ht="12.75" customHeight="1" x14ac:dyDescent="0.2">
      <c r="A322" s="3"/>
      <c r="B322" s="1"/>
      <c r="C322" s="3"/>
      <c r="D322" s="11"/>
      <c r="E322" s="11"/>
      <c r="F322" s="1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</row>
    <row r="323" spans="1:60" ht="12.75" customHeight="1" x14ac:dyDescent="0.2">
      <c r="A323" s="3"/>
      <c r="B323" s="1"/>
      <c r="C323" s="3"/>
      <c r="D323" s="11"/>
      <c r="E323" s="11"/>
      <c r="F323" s="1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</row>
    <row r="324" spans="1:60" ht="12.75" customHeight="1" x14ac:dyDescent="0.2">
      <c r="A324" s="3"/>
      <c r="B324" s="1"/>
      <c r="C324" s="3"/>
      <c r="D324" s="11"/>
      <c r="E324" s="11"/>
      <c r="F324" s="1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</row>
    <row r="325" spans="1:60" ht="12.75" customHeight="1" x14ac:dyDescent="0.2">
      <c r="A325" s="3"/>
      <c r="B325" s="1"/>
      <c r="C325" s="3"/>
      <c r="D325" s="11"/>
      <c r="E325" s="11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</row>
    <row r="326" spans="1:60" ht="12.75" customHeight="1" x14ac:dyDescent="0.2">
      <c r="A326" s="3"/>
      <c r="B326" s="1"/>
      <c r="C326" s="3"/>
      <c r="D326" s="11"/>
      <c r="E326" s="11"/>
      <c r="F326" s="1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</row>
    <row r="327" spans="1:60" ht="12.75" customHeight="1" x14ac:dyDescent="0.2">
      <c r="A327" s="3"/>
      <c r="B327" s="1"/>
      <c r="C327" s="3"/>
      <c r="D327" s="11"/>
      <c r="E327" s="11"/>
      <c r="F327" s="1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</row>
    <row r="328" spans="1:60" ht="12.75" customHeight="1" x14ac:dyDescent="0.2">
      <c r="A328" s="3"/>
      <c r="B328" s="1"/>
      <c r="C328" s="3"/>
      <c r="D328" s="11"/>
      <c r="E328" s="11"/>
      <c r="F328" s="1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</row>
    <row r="329" spans="1:60" ht="12.75" customHeight="1" x14ac:dyDescent="0.2">
      <c r="A329" s="3"/>
      <c r="B329" s="1"/>
      <c r="C329" s="3"/>
      <c r="D329" s="11"/>
      <c r="E329" s="11"/>
      <c r="F329" s="1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</row>
    <row r="330" spans="1:60" ht="12.75" customHeight="1" x14ac:dyDescent="0.2">
      <c r="A330" s="3"/>
      <c r="B330" s="1"/>
      <c r="C330" s="3"/>
      <c r="D330" s="11"/>
      <c r="E330" s="11"/>
      <c r="F330" s="1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</row>
    <row r="331" spans="1:60" ht="12.75" customHeight="1" x14ac:dyDescent="0.2">
      <c r="A331" s="3"/>
      <c r="B331" s="1"/>
      <c r="C331" s="3"/>
      <c r="D331" s="11"/>
      <c r="E331" s="11"/>
      <c r="F331" s="1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</row>
    <row r="332" spans="1:60" ht="12.75" customHeight="1" x14ac:dyDescent="0.2">
      <c r="A332" s="3"/>
      <c r="B332" s="1"/>
      <c r="C332" s="3"/>
      <c r="D332" s="11"/>
      <c r="E332" s="11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</row>
    <row r="333" spans="1:60" ht="12.75" customHeight="1" x14ac:dyDescent="0.2">
      <c r="A333" s="3"/>
      <c r="B333" s="1"/>
      <c r="C333" s="3"/>
      <c r="D333" s="11"/>
      <c r="E333" s="11"/>
      <c r="F333" s="1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</row>
    <row r="334" spans="1:60" ht="12.75" customHeight="1" x14ac:dyDescent="0.2">
      <c r="A334" s="3"/>
      <c r="B334" s="1"/>
      <c r="C334" s="3"/>
      <c r="D334" s="11"/>
      <c r="E334" s="11"/>
      <c r="F334" s="1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</row>
    <row r="335" spans="1:60" ht="12.75" customHeight="1" x14ac:dyDescent="0.2">
      <c r="A335" s="3"/>
      <c r="B335" s="1"/>
      <c r="C335" s="3"/>
      <c r="D335" s="11"/>
      <c r="E335" s="11"/>
      <c r="F335" s="1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</row>
    <row r="336" spans="1:60" ht="12.75" customHeight="1" x14ac:dyDescent="0.2">
      <c r="A336" s="3"/>
      <c r="B336" s="1"/>
      <c r="C336" s="3"/>
      <c r="D336" s="11"/>
      <c r="E336" s="11"/>
      <c r="F336" s="1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</row>
    <row r="337" spans="1:60" ht="12.75" customHeight="1" x14ac:dyDescent="0.2">
      <c r="A337" s="3"/>
      <c r="B337" s="1"/>
      <c r="C337" s="3"/>
      <c r="D337" s="11"/>
      <c r="E337" s="11"/>
      <c r="F337" s="1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</row>
    <row r="338" spans="1:60" ht="12.75" customHeight="1" x14ac:dyDescent="0.2">
      <c r="A338" s="3"/>
      <c r="B338" s="1"/>
      <c r="C338" s="3"/>
      <c r="D338" s="11"/>
      <c r="E338" s="11"/>
      <c r="F338" s="1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</row>
    <row r="339" spans="1:60" ht="12.75" customHeight="1" x14ac:dyDescent="0.2">
      <c r="A339" s="3"/>
      <c r="B339" s="1"/>
      <c r="C339" s="3"/>
      <c r="D339" s="11"/>
      <c r="E339" s="11"/>
      <c r="F339" s="1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</row>
    <row r="340" spans="1:60" ht="12.75" customHeight="1" x14ac:dyDescent="0.2">
      <c r="A340" s="3"/>
      <c r="B340" s="1"/>
      <c r="C340" s="3"/>
      <c r="D340" s="11"/>
      <c r="E340" s="11"/>
      <c r="F340" s="1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</row>
    <row r="341" spans="1:60" ht="12.75" customHeight="1" x14ac:dyDescent="0.2">
      <c r="A341" s="3"/>
      <c r="B341" s="1"/>
      <c r="C341" s="3"/>
      <c r="D341" s="11"/>
      <c r="E341" s="11"/>
      <c r="F341" s="1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</row>
    <row r="342" spans="1:60" ht="12.75" customHeight="1" x14ac:dyDescent="0.2">
      <c r="A342" s="3"/>
      <c r="B342" s="1"/>
      <c r="C342" s="3"/>
      <c r="D342" s="11"/>
      <c r="E342" s="11"/>
      <c r="F342" s="1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</row>
    <row r="343" spans="1:60" ht="12.75" customHeight="1" x14ac:dyDescent="0.2">
      <c r="A343" s="3"/>
      <c r="B343" s="1"/>
      <c r="C343" s="3"/>
      <c r="D343" s="11"/>
      <c r="E343" s="11"/>
      <c r="F343" s="1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</row>
    <row r="344" spans="1:60" ht="12.75" customHeight="1" x14ac:dyDescent="0.2">
      <c r="A344" s="3"/>
      <c r="B344" s="1"/>
      <c r="C344" s="3"/>
      <c r="D344" s="11"/>
      <c r="E344" s="11"/>
      <c r="F344" s="1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</row>
    <row r="345" spans="1:60" ht="12.75" customHeight="1" x14ac:dyDescent="0.2">
      <c r="A345" s="3"/>
      <c r="B345" s="1"/>
      <c r="C345" s="3"/>
      <c r="D345" s="11"/>
      <c r="E345" s="11"/>
      <c r="F345" s="1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</row>
    <row r="346" spans="1:60" ht="12.75" customHeight="1" x14ac:dyDescent="0.2">
      <c r="A346" s="3"/>
      <c r="B346" s="1"/>
      <c r="C346" s="3"/>
      <c r="D346" s="11"/>
      <c r="E346" s="11"/>
      <c r="F346" s="1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</row>
    <row r="347" spans="1:60" ht="12.75" customHeight="1" x14ac:dyDescent="0.2">
      <c r="A347" s="3"/>
      <c r="B347" s="1"/>
      <c r="C347" s="3"/>
      <c r="D347" s="11"/>
      <c r="E347" s="11"/>
      <c r="F347" s="1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</row>
    <row r="348" spans="1:60" ht="12.75" customHeight="1" x14ac:dyDescent="0.2">
      <c r="A348" s="3"/>
      <c r="B348" s="1"/>
      <c r="C348" s="3"/>
      <c r="D348" s="11"/>
      <c r="E348" s="11"/>
      <c r="F348" s="1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</row>
    <row r="349" spans="1:60" ht="12.75" customHeight="1" x14ac:dyDescent="0.2">
      <c r="A349" s="3"/>
      <c r="B349" s="1"/>
      <c r="C349" s="3"/>
      <c r="D349" s="11"/>
      <c r="E349" s="11"/>
      <c r="F349" s="1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</row>
    <row r="350" spans="1:60" ht="12.75" customHeight="1" x14ac:dyDescent="0.2">
      <c r="A350" s="3"/>
      <c r="B350" s="1"/>
      <c r="C350" s="3"/>
      <c r="D350" s="11"/>
      <c r="E350" s="11"/>
      <c r="F350" s="1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</row>
    <row r="351" spans="1:60" ht="12.75" customHeight="1" x14ac:dyDescent="0.2">
      <c r="A351" s="3"/>
      <c r="B351" s="1"/>
      <c r="C351" s="3"/>
      <c r="D351" s="11"/>
      <c r="E351" s="11"/>
      <c r="F351" s="1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</row>
    <row r="352" spans="1:60" ht="12.75" customHeight="1" x14ac:dyDescent="0.2">
      <c r="A352" s="3"/>
      <c r="B352" s="1"/>
      <c r="C352" s="3"/>
      <c r="D352" s="11"/>
      <c r="E352" s="11"/>
      <c r="F352" s="1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</row>
    <row r="353" spans="1:60" ht="12.75" customHeight="1" x14ac:dyDescent="0.2">
      <c r="A353" s="3"/>
      <c r="B353" s="1"/>
      <c r="C353" s="3"/>
      <c r="D353" s="11"/>
      <c r="E353" s="11"/>
      <c r="F353" s="1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</row>
    <row r="354" spans="1:60" ht="12.75" customHeight="1" x14ac:dyDescent="0.2">
      <c r="A354" s="3"/>
      <c r="B354" s="1"/>
      <c r="C354" s="3"/>
      <c r="D354" s="11"/>
      <c r="E354" s="11"/>
      <c r="F354" s="1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</row>
    <row r="355" spans="1:60" ht="12.75" customHeight="1" x14ac:dyDescent="0.2">
      <c r="A355" s="3"/>
      <c r="B355" s="1"/>
      <c r="C355" s="3"/>
      <c r="D355" s="11"/>
      <c r="E355" s="11"/>
      <c r="F355" s="1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</row>
    <row r="356" spans="1:60" ht="12.75" customHeight="1" x14ac:dyDescent="0.2">
      <c r="A356" s="3"/>
      <c r="B356" s="1"/>
      <c r="C356" s="3"/>
      <c r="D356" s="11"/>
      <c r="E356" s="11"/>
      <c r="F356" s="1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</row>
    <row r="357" spans="1:60" ht="12.75" customHeight="1" x14ac:dyDescent="0.2">
      <c r="A357" s="3"/>
      <c r="B357" s="1"/>
      <c r="C357" s="3"/>
      <c r="D357" s="11"/>
      <c r="E357" s="11"/>
      <c r="F357" s="1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</row>
    <row r="358" spans="1:60" ht="12.75" customHeight="1" x14ac:dyDescent="0.2">
      <c r="A358" s="3"/>
      <c r="B358" s="1"/>
      <c r="C358" s="3"/>
      <c r="D358" s="11"/>
      <c r="E358" s="11"/>
      <c r="F358" s="1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</row>
    <row r="359" spans="1:60" ht="12.75" customHeight="1" x14ac:dyDescent="0.2">
      <c r="A359" s="3"/>
      <c r="B359" s="1"/>
      <c r="C359" s="3"/>
      <c r="D359" s="11"/>
      <c r="E359" s="11"/>
      <c r="F359" s="1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</row>
    <row r="360" spans="1:60" ht="12.75" customHeight="1" x14ac:dyDescent="0.2">
      <c r="A360" s="3"/>
      <c r="B360" s="1"/>
      <c r="C360" s="3"/>
      <c r="D360" s="11"/>
      <c r="E360" s="11"/>
      <c r="F360" s="1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</row>
    <row r="361" spans="1:60" ht="12.75" customHeight="1" x14ac:dyDescent="0.2">
      <c r="A361" s="3"/>
      <c r="B361" s="1"/>
      <c r="C361" s="3"/>
      <c r="D361" s="11"/>
      <c r="E361" s="11"/>
      <c r="F361" s="1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</row>
    <row r="362" spans="1:60" ht="12.75" customHeight="1" x14ac:dyDescent="0.2">
      <c r="A362" s="3"/>
      <c r="B362" s="1"/>
      <c r="C362" s="3"/>
      <c r="D362" s="11"/>
      <c r="E362" s="11"/>
      <c r="F362" s="1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</row>
    <row r="363" spans="1:60" ht="12.75" customHeight="1" x14ac:dyDescent="0.2">
      <c r="A363" s="3"/>
      <c r="B363" s="1"/>
      <c r="C363" s="3"/>
      <c r="D363" s="11"/>
      <c r="E363" s="11"/>
      <c r="F363" s="1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</row>
    <row r="364" spans="1:60" ht="12.75" customHeight="1" x14ac:dyDescent="0.2">
      <c r="A364" s="3"/>
      <c r="B364" s="1"/>
      <c r="C364" s="3"/>
      <c r="D364" s="11"/>
      <c r="E364" s="11"/>
      <c r="F364" s="1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</row>
    <row r="365" spans="1:60" ht="12.75" customHeight="1" x14ac:dyDescent="0.2">
      <c r="A365" s="3"/>
      <c r="B365" s="1"/>
      <c r="C365" s="3"/>
      <c r="D365" s="11"/>
      <c r="E365" s="11"/>
      <c r="F365" s="1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</row>
    <row r="366" spans="1:60" ht="12.75" customHeight="1" x14ac:dyDescent="0.2">
      <c r="A366" s="3"/>
      <c r="B366" s="1"/>
      <c r="C366" s="3"/>
      <c r="D366" s="11"/>
      <c r="E366" s="11"/>
      <c r="F366" s="1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</row>
    <row r="367" spans="1:60" ht="12.75" customHeight="1" x14ac:dyDescent="0.2">
      <c r="A367" s="3"/>
      <c r="B367" s="1"/>
      <c r="C367" s="3"/>
      <c r="D367" s="11"/>
      <c r="E367" s="11"/>
      <c r="F367" s="1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</row>
    <row r="368" spans="1:60" ht="12.75" customHeight="1" x14ac:dyDescent="0.2">
      <c r="A368" s="3"/>
      <c r="B368" s="1"/>
      <c r="C368" s="3"/>
      <c r="D368" s="11"/>
      <c r="E368" s="11"/>
      <c r="F368" s="1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</row>
    <row r="369" spans="1:60" ht="12.75" customHeight="1" x14ac:dyDescent="0.2">
      <c r="A369" s="3"/>
      <c r="B369" s="1"/>
      <c r="C369" s="3"/>
      <c r="D369" s="11"/>
      <c r="E369" s="11"/>
      <c r="F369" s="1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</row>
    <row r="370" spans="1:60" ht="12.75" customHeight="1" x14ac:dyDescent="0.2">
      <c r="A370" s="3"/>
      <c r="B370" s="1"/>
      <c r="C370" s="3"/>
      <c r="D370" s="11"/>
      <c r="E370" s="11"/>
      <c r="F370" s="1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</row>
    <row r="371" spans="1:60" ht="12.75" customHeight="1" x14ac:dyDescent="0.2">
      <c r="A371" s="3"/>
      <c r="B371" s="1"/>
      <c r="C371" s="3"/>
      <c r="D371" s="11"/>
      <c r="E371" s="11"/>
      <c r="F371" s="1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</row>
    <row r="372" spans="1:60" ht="12.75" customHeight="1" x14ac:dyDescent="0.2">
      <c r="A372" s="3"/>
      <c r="B372" s="1"/>
      <c r="C372" s="3"/>
      <c r="D372" s="11"/>
      <c r="E372" s="11"/>
      <c r="F372" s="1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</row>
    <row r="373" spans="1:60" ht="12.75" customHeight="1" x14ac:dyDescent="0.2">
      <c r="A373" s="3"/>
      <c r="B373" s="1"/>
      <c r="C373" s="3"/>
      <c r="D373" s="11"/>
      <c r="E373" s="11"/>
      <c r="F373" s="1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</row>
    <row r="374" spans="1:60" ht="12.75" customHeight="1" x14ac:dyDescent="0.2">
      <c r="A374" s="3"/>
      <c r="B374" s="1"/>
      <c r="C374" s="3"/>
      <c r="D374" s="11"/>
      <c r="E374" s="11"/>
      <c r="F374" s="1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</row>
    <row r="375" spans="1:60" ht="12.75" customHeight="1" x14ac:dyDescent="0.2">
      <c r="A375" s="3"/>
      <c r="B375" s="1"/>
      <c r="C375" s="3"/>
      <c r="D375" s="11"/>
      <c r="E375" s="11"/>
      <c r="F375" s="1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</row>
    <row r="376" spans="1:60" ht="12.75" customHeight="1" x14ac:dyDescent="0.2">
      <c r="A376" s="3"/>
      <c r="B376" s="1"/>
      <c r="C376" s="3"/>
      <c r="D376" s="11"/>
      <c r="E376" s="11"/>
      <c r="F376" s="1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</row>
    <row r="377" spans="1:60" ht="12.75" customHeight="1" x14ac:dyDescent="0.2">
      <c r="A377" s="3"/>
      <c r="B377" s="1"/>
      <c r="C377" s="3"/>
      <c r="D377" s="11"/>
      <c r="E377" s="11"/>
      <c r="F377" s="1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</row>
    <row r="378" spans="1:60" ht="12.75" customHeight="1" x14ac:dyDescent="0.2">
      <c r="A378" s="3"/>
      <c r="B378" s="1"/>
      <c r="C378" s="3"/>
      <c r="D378" s="11"/>
      <c r="E378" s="11"/>
      <c r="F378" s="1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</row>
    <row r="379" spans="1:60" ht="12.75" customHeight="1" x14ac:dyDescent="0.2">
      <c r="A379" s="3"/>
      <c r="B379" s="1"/>
      <c r="C379" s="3"/>
      <c r="D379" s="11"/>
      <c r="E379" s="11"/>
      <c r="F379" s="1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ht="12.75" customHeight="1" x14ac:dyDescent="0.2">
      <c r="A380" s="3"/>
      <c r="B380" s="1"/>
      <c r="C380" s="3"/>
      <c r="D380" s="11"/>
      <c r="E380" s="11"/>
      <c r="F380" s="1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ht="12.75" customHeight="1" x14ac:dyDescent="0.2">
      <c r="A381" s="3"/>
      <c r="B381" s="1"/>
      <c r="C381" s="3"/>
      <c r="D381" s="11"/>
      <c r="E381" s="11"/>
      <c r="F381" s="1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ht="12.75" customHeight="1" x14ac:dyDescent="0.2">
      <c r="A382" s="3"/>
      <c r="B382" s="1"/>
      <c r="C382" s="3"/>
      <c r="D382" s="11"/>
      <c r="E382" s="11"/>
      <c r="F382" s="1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60" ht="12.75" customHeight="1" x14ac:dyDescent="0.2">
      <c r="A383" s="3"/>
      <c r="B383" s="1"/>
      <c r="C383" s="3"/>
      <c r="D383" s="11"/>
      <c r="E383" s="11"/>
      <c r="F383" s="1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</row>
    <row r="384" spans="1:60" ht="12.75" customHeight="1" x14ac:dyDescent="0.2">
      <c r="A384" s="3"/>
      <c r="B384" s="1"/>
      <c r="C384" s="3"/>
      <c r="D384" s="11"/>
      <c r="E384" s="11"/>
      <c r="F384" s="1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</row>
    <row r="385" spans="1:60" ht="12.75" customHeight="1" x14ac:dyDescent="0.2">
      <c r="A385" s="3"/>
      <c r="B385" s="1"/>
      <c r="C385" s="3"/>
      <c r="D385" s="11"/>
      <c r="E385" s="11"/>
      <c r="F385" s="1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</row>
    <row r="386" spans="1:60" ht="12.75" customHeight="1" x14ac:dyDescent="0.2">
      <c r="A386" s="3"/>
      <c r="B386" s="1"/>
      <c r="C386" s="3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</row>
    <row r="387" spans="1:60" ht="12.75" customHeight="1" x14ac:dyDescent="0.2">
      <c r="A387" s="3"/>
      <c r="B387" s="1"/>
      <c r="C387" s="3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</row>
    <row r="388" spans="1:60" ht="12.75" customHeight="1" x14ac:dyDescent="0.2">
      <c r="A388" s="3"/>
      <c r="B388" s="1"/>
      <c r="C388" s="3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</row>
    <row r="389" spans="1:60" ht="12.75" customHeight="1" x14ac:dyDescent="0.2">
      <c r="A389" s="3"/>
      <c r="B389" s="1"/>
      <c r="C389" s="3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</row>
    <row r="390" spans="1:60" ht="12.75" customHeight="1" x14ac:dyDescent="0.2">
      <c r="A390" s="3"/>
      <c r="B390" s="1"/>
      <c r="C390" s="3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</row>
    <row r="391" spans="1:60" ht="12.75" customHeight="1" x14ac:dyDescent="0.2">
      <c r="A391" s="3"/>
      <c r="B391" s="1"/>
      <c r="C391" s="3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</row>
    <row r="392" spans="1:60" ht="12.75" customHeight="1" x14ac:dyDescent="0.2">
      <c r="A392" s="3"/>
      <c r="B392" s="1"/>
      <c r="C392" s="3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</row>
    <row r="393" spans="1:60" ht="12.75" customHeight="1" x14ac:dyDescent="0.2">
      <c r="A393" s="3"/>
      <c r="B393" s="1"/>
      <c r="C393" s="3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</row>
    <row r="394" spans="1:60" ht="12.75" customHeight="1" x14ac:dyDescent="0.2">
      <c r="A394" s="3"/>
      <c r="B394" s="1"/>
      <c r="C394" s="3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</row>
    <row r="395" spans="1:60" ht="12.75" customHeight="1" x14ac:dyDescent="0.2">
      <c r="A395" s="3"/>
      <c r="B395" s="1"/>
      <c r="C395" s="3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</row>
    <row r="396" spans="1:60" ht="12.75" customHeight="1" x14ac:dyDescent="0.2">
      <c r="A396" s="3"/>
      <c r="B396" s="1"/>
      <c r="C396" s="3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</row>
    <row r="397" spans="1:60" ht="12.75" customHeight="1" x14ac:dyDescent="0.2">
      <c r="A397" s="3"/>
      <c r="B397" s="1"/>
      <c r="C397" s="3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</row>
    <row r="398" spans="1:60" ht="12.75" customHeight="1" x14ac:dyDescent="0.2">
      <c r="A398" s="3"/>
      <c r="B398" s="1"/>
      <c r="C398" s="3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</row>
    <row r="399" spans="1:60" ht="12.75" customHeight="1" x14ac:dyDescent="0.2">
      <c r="A399" s="3"/>
      <c r="B399" s="1"/>
      <c r="C399" s="3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  <row r="400" spans="1:60" ht="12.75" customHeight="1" x14ac:dyDescent="0.2">
      <c r="A400" s="3"/>
      <c r="B400" s="1"/>
      <c r="C400" s="3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</row>
    <row r="401" spans="1:60" ht="12.75" customHeight="1" x14ac:dyDescent="0.2">
      <c r="A401" s="3"/>
      <c r="B401" s="1"/>
      <c r="C401" s="3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</row>
    <row r="402" spans="1:60" ht="12.75" customHeight="1" x14ac:dyDescent="0.2">
      <c r="A402" s="3"/>
      <c r="B402" s="1"/>
      <c r="C402" s="3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</row>
    <row r="403" spans="1:60" ht="12.75" customHeight="1" x14ac:dyDescent="0.2">
      <c r="A403" s="3"/>
      <c r="B403" s="1"/>
      <c r="C403" s="3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</row>
    <row r="404" spans="1:60" ht="12.75" customHeight="1" x14ac:dyDescent="0.2">
      <c r="A404" s="3"/>
      <c r="B404" s="1"/>
      <c r="C404" s="3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</row>
    <row r="405" spans="1:60" ht="12.75" customHeight="1" x14ac:dyDescent="0.2">
      <c r="A405" s="3"/>
      <c r="B405" s="1"/>
      <c r="C405" s="3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</row>
    <row r="406" spans="1:60" ht="12.75" customHeight="1" x14ac:dyDescent="0.2">
      <c r="A406" s="3"/>
      <c r="B406" s="1"/>
      <c r="C406" s="3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</row>
    <row r="407" spans="1:60" ht="12.75" customHeight="1" x14ac:dyDescent="0.2">
      <c r="A407" s="3"/>
      <c r="B407" s="1"/>
      <c r="C407" s="3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</row>
    <row r="408" spans="1:60" ht="12.75" customHeight="1" x14ac:dyDescent="0.2">
      <c r="A408" s="3"/>
      <c r="B408" s="1"/>
      <c r="C408" s="3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</row>
    <row r="409" spans="1:60" ht="12.75" customHeight="1" x14ac:dyDescent="0.2">
      <c r="A409" s="3"/>
      <c r="B409" s="1"/>
      <c r="C409" s="3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</row>
    <row r="410" spans="1:60" ht="12.75" customHeight="1" x14ac:dyDescent="0.2">
      <c r="A410" s="3"/>
      <c r="B410" s="1"/>
      <c r="C410" s="3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</row>
    <row r="411" spans="1:60" ht="12.75" customHeight="1" x14ac:dyDescent="0.2">
      <c r="A411" s="3"/>
      <c r="B411" s="1"/>
      <c r="C411" s="3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</row>
    <row r="412" spans="1:60" ht="12.75" customHeight="1" x14ac:dyDescent="0.2">
      <c r="A412" s="3"/>
      <c r="B412" s="1"/>
      <c r="C412" s="3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</row>
    <row r="413" spans="1:60" ht="12.75" customHeight="1" x14ac:dyDescent="0.2">
      <c r="A413" s="3"/>
      <c r="B413" s="1"/>
      <c r="C413" s="3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</row>
    <row r="414" spans="1:60" ht="12.75" customHeight="1" x14ac:dyDescent="0.2">
      <c r="A414" s="3"/>
      <c r="B414" s="1"/>
      <c r="C414" s="3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</row>
    <row r="415" spans="1:60" ht="12.75" customHeight="1" x14ac:dyDescent="0.2">
      <c r="A415" s="3"/>
      <c r="B415" s="1"/>
      <c r="C415" s="3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</row>
    <row r="416" spans="1:60" ht="12.75" customHeight="1" x14ac:dyDescent="0.2">
      <c r="A416" s="3"/>
      <c r="B416" s="1"/>
      <c r="C416" s="3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</row>
    <row r="417" spans="1:60" ht="12.75" customHeight="1" x14ac:dyDescent="0.2">
      <c r="A417" s="3"/>
      <c r="B417" s="1"/>
      <c r="C417" s="3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</row>
    <row r="418" spans="1:60" ht="12.75" customHeight="1" x14ac:dyDescent="0.2">
      <c r="A418" s="3"/>
      <c r="B418" s="1"/>
      <c r="C418" s="3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</row>
    <row r="419" spans="1:60" ht="12.75" customHeight="1" x14ac:dyDescent="0.2">
      <c r="A419" s="3"/>
      <c r="B419" s="1"/>
      <c r="C419" s="3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</row>
    <row r="420" spans="1:60" ht="12.75" customHeight="1" x14ac:dyDescent="0.2">
      <c r="A420" s="3"/>
      <c r="B420" s="1"/>
      <c r="C420" s="3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</row>
    <row r="421" spans="1:60" ht="12.75" customHeight="1" x14ac:dyDescent="0.2">
      <c r="A421" s="3"/>
      <c r="B421" s="1"/>
      <c r="C421" s="3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</row>
    <row r="422" spans="1:60" ht="12.75" customHeight="1" x14ac:dyDescent="0.2">
      <c r="A422" s="3"/>
      <c r="B422" s="1"/>
      <c r="C422" s="3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</row>
    <row r="423" spans="1:60" ht="12.75" customHeight="1" x14ac:dyDescent="0.2">
      <c r="A423" s="3"/>
      <c r="B423" s="1"/>
      <c r="C423" s="3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</row>
    <row r="424" spans="1:60" ht="12.75" customHeight="1" x14ac:dyDescent="0.2">
      <c r="A424" s="3"/>
      <c r="B424" s="1"/>
      <c r="C424" s="3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</row>
    <row r="425" spans="1:60" ht="12.75" customHeight="1" x14ac:dyDescent="0.2">
      <c r="A425" s="3"/>
      <c r="B425" s="1"/>
      <c r="C425" s="3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</row>
    <row r="426" spans="1:60" ht="12.75" customHeight="1" x14ac:dyDescent="0.2">
      <c r="A426" s="3"/>
      <c r="B426" s="1"/>
      <c r="C426" s="3"/>
      <c r="D426" s="11"/>
      <c r="E426" s="11"/>
      <c r="F426" s="1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</row>
    <row r="427" spans="1:60" ht="12.75" customHeight="1" x14ac:dyDescent="0.2">
      <c r="A427" s="3"/>
      <c r="B427" s="1"/>
      <c r="C427" s="3"/>
      <c r="D427" s="11"/>
      <c r="E427" s="11"/>
      <c r="F427" s="1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</row>
    <row r="428" spans="1:60" ht="12.75" customHeight="1" x14ac:dyDescent="0.2">
      <c r="A428" s="3"/>
      <c r="B428" s="1"/>
      <c r="C428" s="3"/>
      <c r="D428" s="11"/>
      <c r="E428" s="11"/>
      <c r="F428" s="1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</row>
    <row r="429" spans="1:60" ht="12.75" customHeight="1" x14ac:dyDescent="0.2">
      <c r="A429" s="3"/>
      <c r="B429" s="1"/>
      <c r="C429" s="3"/>
      <c r="D429" s="11"/>
      <c r="E429" s="11"/>
      <c r="F429" s="1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</row>
    <row r="430" spans="1:60" ht="12.75" customHeight="1" x14ac:dyDescent="0.2">
      <c r="A430" s="3"/>
      <c r="B430" s="1"/>
      <c r="C430" s="3"/>
      <c r="D430" s="11"/>
      <c r="E430" s="11"/>
      <c r="F430" s="1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</row>
    <row r="431" spans="1:60" ht="12.75" customHeight="1" x14ac:dyDescent="0.2">
      <c r="A431" s="3"/>
      <c r="B431" s="1"/>
      <c r="C431" s="3"/>
      <c r="D431" s="11"/>
      <c r="E431" s="11"/>
      <c r="F431" s="1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</row>
    <row r="432" spans="1:60" ht="12.75" customHeight="1" x14ac:dyDescent="0.2">
      <c r="A432" s="3"/>
      <c r="B432" s="1"/>
      <c r="C432" s="3"/>
      <c r="D432" s="11"/>
      <c r="E432" s="11"/>
      <c r="F432" s="1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</row>
    <row r="433" spans="1:60" ht="12.75" customHeight="1" x14ac:dyDescent="0.2">
      <c r="A433" s="3"/>
      <c r="B433" s="1"/>
      <c r="C433" s="3"/>
      <c r="D433" s="11"/>
      <c r="E433" s="11"/>
      <c r="F433" s="1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</row>
    <row r="434" spans="1:60" ht="12.75" customHeight="1" x14ac:dyDescent="0.2">
      <c r="A434" s="3"/>
      <c r="B434" s="1"/>
      <c r="C434" s="3"/>
      <c r="D434" s="11"/>
      <c r="E434" s="11"/>
      <c r="F434" s="1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</row>
    <row r="435" spans="1:60" ht="12.75" customHeight="1" x14ac:dyDescent="0.2">
      <c r="A435" s="3"/>
      <c r="B435" s="1"/>
      <c r="C435" s="3"/>
      <c r="D435" s="11"/>
      <c r="E435" s="11"/>
      <c r="F435" s="1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</row>
    <row r="436" spans="1:60" ht="12.75" customHeight="1" x14ac:dyDescent="0.2">
      <c r="A436" s="3"/>
      <c r="B436" s="1"/>
      <c r="C436" s="3"/>
      <c r="D436" s="11"/>
      <c r="E436" s="11"/>
      <c r="F436" s="1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</row>
    <row r="437" spans="1:60" ht="12.75" customHeight="1" x14ac:dyDescent="0.2">
      <c r="A437" s="3"/>
      <c r="B437" s="1"/>
      <c r="C437" s="3"/>
      <c r="D437" s="11"/>
      <c r="E437" s="11"/>
      <c r="F437" s="1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</row>
    <row r="438" spans="1:60" ht="12.75" customHeight="1" x14ac:dyDescent="0.2">
      <c r="A438" s="3"/>
      <c r="B438" s="1"/>
      <c r="C438" s="3"/>
      <c r="D438" s="11"/>
      <c r="E438" s="11"/>
      <c r="F438" s="1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</row>
    <row r="439" spans="1:60" ht="12.75" customHeight="1" x14ac:dyDescent="0.2">
      <c r="A439" s="3"/>
      <c r="B439" s="1"/>
      <c r="C439" s="3"/>
      <c r="D439" s="11"/>
      <c r="E439" s="11"/>
      <c r="F439" s="1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</row>
    <row r="440" spans="1:60" ht="12.75" customHeight="1" x14ac:dyDescent="0.2">
      <c r="A440" s="3"/>
      <c r="B440" s="1"/>
      <c r="C440" s="3"/>
      <c r="D440" s="11"/>
      <c r="E440" s="11"/>
      <c r="F440" s="1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</row>
    <row r="441" spans="1:60" ht="12.75" customHeight="1" x14ac:dyDescent="0.2">
      <c r="A441" s="3"/>
      <c r="B441" s="1"/>
      <c r="C441" s="3"/>
      <c r="D441" s="11"/>
      <c r="E441" s="11"/>
      <c r="F441" s="1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</row>
    <row r="442" spans="1:60" ht="12.75" customHeight="1" x14ac:dyDescent="0.2">
      <c r="A442" s="3"/>
      <c r="B442" s="1"/>
      <c r="C442" s="3"/>
      <c r="D442" s="11"/>
      <c r="E442" s="11"/>
      <c r="F442" s="1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</row>
    <row r="443" spans="1:60" ht="12.75" customHeight="1" x14ac:dyDescent="0.2">
      <c r="A443" s="3"/>
      <c r="B443" s="1"/>
      <c r="C443" s="3"/>
      <c r="D443" s="11"/>
      <c r="E443" s="11"/>
      <c r="F443" s="1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</row>
    <row r="444" spans="1:60" ht="12.75" customHeight="1" x14ac:dyDescent="0.2">
      <c r="A444" s="3"/>
      <c r="B444" s="1"/>
      <c r="C444" s="3"/>
      <c r="D444" s="11"/>
      <c r="E444" s="11"/>
      <c r="F444" s="1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</row>
    <row r="445" spans="1:60" ht="12.75" customHeight="1" x14ac:dyDescent="0.2">
      <c r="A445" s="3"/>
      <c r="B445" s="1"/>
      <c r="C445" s="3"/>
      <c r="D445" s="11"/>
      <c r="E445" s="11"/>
      <c r="F445" s="1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</row>
    <row r="446" spans="1:60" ht="12.75" customHeight="1" x14ac:dyDescent="0.2">
      <c r="A446" s="3"/>
      <c r="B446" s="1"/>
      <c r="C446" s="3"/>
      <c r="D446" s="11"/>
      <c r="E446" s="11"/>
      <c r="F446" s="1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</row>
    <row r="447" spans="1:60" ht="12.75" customHeight="1" x14ac:dyDescent="0.2">
      <c r="A447" s="3"/>
      <c r="B447" s="1"/>
      <c r="C447" s="3"/>
      <c r="D447" s="11"/>
      <c r="E447" s="11"/>
      <c r="F447" s="1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</row>
    <row r="448" spans="1:60" ht="12.75" customHeight="1" x14ac:dyDescent="0.2">
      <c r="A448" s="3"/>
      <c r="B448" s="1"/>
      <c r="C448" s="3"/>
      <c r="D448" s="11"/>
      <c r="E448" s="11"/>
      <c r="F448" s="1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</row>
    <row r="449" spans="1:60" ht="12.75" customHeight="1" x14ac:dyDescent="0.2">
      <c r="A449" s="3"/>
      <c r="B449" s="1"/>
      <c r="C449" s="3"/>
      <c r="D449" s="11"/>
      <c r="E449" s="11"/>
      <c r="F449" s="1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</row>
    <row r="450" spans="1:60" ht="12.75" customHeight="1" x14ac:dyDescent="0.2">
      <c r="A450" s="3"/>
      <c r="B450" s="1"/>
      <c r="C450" s="3"/>
      <c r="D450" s="11"/>
      <c r="E450" s="11"/>
      <c r="F450" s="1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</row>
    <row r="451" spans="1:60" ht="12.75" customHeight="1" x14ac:dyDescent="0.2">
      <c r="A451" s="3"/>
      <c r="B451" s="1"/>
      <c r="C451" s="3"/>
      <c r="D451" s="11"/>
      <c r="E451" s="11"/>
      <c r="F451" s="1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</row>
    <row r="452" spans="1:60" ht="12.75" customHeight="1" x14ac:dyDescent="0.2">
      <c r="A452" s="3"/>
      <c r="B452" s="1"/>
      <c r="C452" s="3"/>
      <c r="D452" s="11"/>
      <c r="E452" s="11"/>
      <c r="F452" s="1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</row>
    <row r="453" spans="1:60" ht="12.75" customHeight="1" x14ac:dyDescent="0.2">
      <c r="A453" s="3"/>
      <c r="B453" s="1"/>
      <c r="C453" s="3"/>
      <c r="D453" s="11"/>
      <c r="E453" s="11"/>
      <c r="F453" s="1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</row>
    <row r="454" spans="1:60" ht="12.75" customHeight="1" x14ac:dyDescent="0.2">
      <c r="A454" s="3"/>
      <c r="B454" s="1"/>
      <c r="C454" s="3"/>
      <c r="D454" s="11"/>
      <c r="E454" s="11"/>
      <c r="F454" s="1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</row>
    <row r="455" spans="1:60" ht="12.75" customHeight="1" x14ac:dyDescent="0.2">
      <c r="A455" s="3"/>
      <c r="B455" s="1"/>
      <c r="C455" s="3"/>
      <c r="D455" s="11"/>
      <c r="E455" s="11"/>
      <c r="F455" s="1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</row>
    <row r="456" spans="1:60" ht="12.75" customHeight="1" x14ac:dyDescent="0.2">
      <c r="A456" s="3"/>
      <c r="B456" s="1"/>
      <c r="C456" s="3"/>
      <c r="D456" s="11"/>
      <c r="E456" s="11"/>
      <c r="F456" s="1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</row>
    <row r="457" spans="1:60" ht="12.75" customHeight="1" x14ac:dyDescent="0.2">
      <c r="A457" s="3"/>
      <c r="B457" s="1"/>
      <c r="C457" s="3"/>
      <c r="D457" s="11"/>
      <c r="E457" s="11"/>
      <c r="F457" s="1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</row>
    <row r="458" spans="1:60" ht="12.75" customHeight="1" x14ac:dyDescent="0.2">
      <c r="A458" s="3"/>
      <c r="B458" s="1"/>
      <c r="C458" s="3"/>
      <c r="D458" s="11"/>
      <c r="E458" s="11"/>
      <c r="F458" s="1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</row>
    <row r="459" spans="1:60" ht="12.75" customHeight="1" x14ac:dyDescent="0.2">
      <c r="A459" s="3"/>
      <c r="B459" s="1"/>
      <c r="C459" s="3"/>
      <c r="D459" s="11"/>
      <c r="E459" s="11"/>
      <c r="F459" s="1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</row>
    <row r="460" spans="1:60" ht="12.75" customHeight="1" x14ac:dyDescent="0.2">
      <c r="A460" s="3"/>
      <c r="B460" s="1"/>
      <c r="C460" s="3"/>
      <c r="D460" s="11"/>
      <c r="E460" s="11"/>
      <c r="F460" s="1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</row>
    <row r="461" spans="1:60" ht="12.75" customHeight="1" x14ac:dyDescent="0.2">
      <c r="A461" s="3"/>
      <c r="B461" s="1"/>
      <c r="C461" s="3"/>
      <c r="D461" s="11"/>
      <c r="E461" s="11"/>
      <c r="F461" s="1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</row>
    <row r="462" spans="1:60" ht="12.75" customHeight="1" x14ac:dyDescent="0.2">
      <c r="A462" s="3"/>
      <c r="B462" s="1"/>
      <c r="C462" s="3"/>
      <c r="D462" s="11"/>
      <c r="E462" s="11"/>
      <c r="F462" s="1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</row>
    <row r="463" spans="1:60" ht="12.75" customHeight="1" x14ac:dyDescent="0.2">
      <c r="A463" s="3"/>
      <c r="B463" s="1"/>
      <c r="C463" s="3"/>
      <c r="D463" s="11"/>
      <c r="E463" s="11"/>
      <c r="F463" s="1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</row>
    <row r="464" spans="1:60" ht="12.75" customHeight="1" x14ac:dyDescent="0.2">
      <c r="A464" s="3"/>
      <c r="B464" s="1"/>
      <c r="C464" s="3"/>
      <c r="D464" s="11"/>
      <c r="E464" s="11"/>
      <c r="F464" s="1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</row>
    <row r="465" spans="1:60" ht="12.75" customHeight="1" x14ac:dyDescent="0.2">
      <c r="A465" s="3"/>
      <c r="B465" s="1"/>
      <c r="C465" s="3"/>
      <c r="D465" s="11"/>
      <c r="E465" s="11"/>
      <c r="F465" s="1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</row>
    <row r="466" spans="1:60" ht="12.75" customHeight="1" x14ac:dyDescent="0.2">
      <c r="A466" s="3"/>
      <c r="B466" s="1"/>
      <c r="C466" s="3"/>
      <c r="D466" s="11"/>
      <c r="E466" s="11"/>
      <c r="F466" s="1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</row>
    <row r="467" spans="1:60" ht="12.75" customHeight="1" x14ac:dyDescent="0.2">
      <c r="A467" s="3"/>
      <c r="B467" s="1"/>
      <c r="C467" s="3"/>
      <c r="D467" s="11"/>
      <c r="E467" s="11"/>
      <c r="F467" s="1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</row>
    <row r="468" spans="1:60" ht="12.75" customHeight="1" x14ac:dyDescent="0.2">
      <c r="A468" s="3"/>
      <c r="B468" s="1"/>
      <c r="C468" s="3"/>
      <c r="D468" s="11"/>
      <c r="E468" s="11"/>
      <c r="F468" s="1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</row>
    <row r="469" spans="1:60" ht="12.75" customHeight="1" x14ac:dyDescent="0.2">
      <c r="A469" s="3"/>
      <c r="B469" s="1"/>
      <c r="C469" s="3"/>
      <c r="D469" s="11"/>
      <c r="E469" s="11"/>
      <c r="F469" s="1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</row>
    <row r="470" spans="1:60" ht="12.75" customHeight="1" x14ac:dyDescent="0.2">
      <c r="A470" s="3"/>
      <c r="B470" s="1"/>
      <c r="C470" s="3"/>
      <c r="D470" s="11"/>
      <c r="E470" s="11"/>
      <c r="F470" s="1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</row>
    <row r="471" spans="1:60" ht="12.75" customHeight="1" x14ac:dyDescent="0.2">
      <c r="A471" s="3"/>
      <c r="B471" s="1"/>
      <c r="C471" s="3"/>
      <c r="D471" s="11"/>
      <c r="E471" s="11"/>
      <c r="F471" s="1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</row>
    <row r="472" spans="1:60" ht="12.75" customHeight="1" x14ac:dyDescent="0.2">
      <c r="A472" s="3"/>
      <c r="B472" s="1"/>
      <c r="C472" s="3"/>
      <c r="D472" s="11"/>
      <c r="E472" s="11"/>
      <c r="F472" s="1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</row>
    <row r="473" spans="1:60" ht="12.75" customHeight="1" x14ac:dyDescent="0.2">
      <c r="A473" s="3"/>
      <c r="B473" s="1"/>
      <c r="C473" s="3"/>
      <c r="D473" s="11"/>
      <c r="E473" s="11"/>
      <c r="F473" s="1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</row>
    <row r="474" spans="1:60" ht="12.75" customHeight="1" x14ac:dyDescent="0.2">
      <c r="A474" s="3"/>
      <c r="B474" s="1"/>
      <c r="C474" s="3"/>
      <c r="D474" s="11"/>
      <c r="E474" s="11"/>
      <c r="F474" s="1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</row>
    <row r="475" spans="1:60" ht="12.75" customHeight="1" x14ac:dyDescent="0.2">
      <c r="A475" s="3"/>
      <c r="B475" s="1"/>
      <c r="C475" s="3"/>
      <c r="D475" s="11"/>
      <c r="E475" s="11"/>
      <c r="F475" s="1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</row>
    <row r="476" spans="1:60" ht="12.75" customHeight="1" x14ac:dyDescent="0.2">
      <c r="A476" s="3"/>
      <c r="B476" s="1"/>
      <c r="C476" s="3"/>
      <c r="D476" s="11"/>
      <c r="E476" s="11"/>
      <c r="F476" s="1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</row>
    <row r="477" spans="1:60" ht="12.75" customHeight="1" x14ac:dyDescent="0.2">
      <c r="A477" s="3"/>
      <c r="B477" s="1"/>
      <c r="C477" s="3"/>
      <c r="D477" s="11"/>
      <c r="E477" s="11"/>
      <c r="F477" s="1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</row>
    <row r="478" spans="1:60" ht="12.75" customHeight="1" x14ac:dyDescent="0.2">
      <c r="A478" s="3"/>
      <c r="B478" s="1"/>
      <c r="C478" s="3"/>
      <c r="D478" s="11"/>
      <c r="E478" s="11"/>
      <c r="F478" s="1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</row>
    <row r="479" spans="1:60" ht="12.75" customHeight="1" x14ac:dyDescent="0.2">
      <c r="A479" s="3"/>
      <c r="B479" s="1"/>
      <c r="C479" s="3"/>
      <c r="D479" s="11"/>
      <c r="E479" s="11"/>
      <c r="F479" s="1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</row>
    <row r="480" spans="1:60" ht="12.75" customHeight="1" x14ac:dyDescent="0.2">
      <c r="A480" s="3"/>
      <c r="B480" s="1"/>
      <c r="C480" s="3"/>
      <c r="D480" s="11"/>
      <c r="E480" s="11"/>
      <c r="F480" s="1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</row>
    <row r="481" spans="1:60" ht="12.75" customHeight="1" x14ac:dyDescent="0.2">
      <c r="A481" s="3"/>
      <c r="B481" s="1"/>
      <c r="C481" s="3"/>
      <c r="D481" s="11"/>
      <c r="E481" s="11"/>
      <c r="F481" s="1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</row>
    <row r="482" spans="1:60" ht="12.75" customHeight="1" x14ac:dyDescent="0.2">
      <c r="A482" s="3"/>
      <c r="B482" s="1"/>
      <c r="C482" s="3"/>
      <c r="D482" s="11"/>
      <c r="E482" s="11"/>
      <c r="F482" s="1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</row>
    <row r="483" spans="1:60" ht="12.75" customHeight="1" x14ac:dyDescent="0.2">
      <c r="A483" s="3"/>
      <c r="B483" s="1"/>
      <c r="C483" s="3"/>
      <c r="D483" s="11"/>
      <c r="E483" s="11"/>
      <c r="F483" s="1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</row>
    <row r="484" spans="1:60" ht="12.75" customHeight="1" x14ac:dyDescent="0.2">
      <c r="A484" s="3"/>
      <c r="B484" s="1"/>
      <c r="C484" s="3"/>
      <c r="D484" s="11"/>
      <c r="E484" s="11"/>
      <c r="F484" s="1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</row>
    <row r="485" spans="1:60" ht="12.75" customHeight="1" x14ac:dyDescent="0.2">
      <c r="A485" s="3"/>
      <c r="B485" s="1"/>
      <c r="C485" s="3"/>
      <c r="D485" s="11"/>
      <c r="E485" s="11"/>
      <c r="F485" s="1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</row>
    <row r="486" spans="1:60" ht="12.75" customHeight="1" x14ac:dyDescent="0.2">
      <c r="A486" s="3"/>
      <c r="B486" s="1"/>
      <c r="C486" s="3"/>
      <c r="D486" s="11"/>
      <c r="E486" s="11"/>
      <c r="F486" s="1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</row>
    <row r="487" spans="1:60" ht="12.75" customHeight="1" x14ac:dyDescent="0.2">
      <c r="A487" s="3"/>
      <c r="B487" s="1"/>
      <c r="C487" s="3"/>
      <c r="D487" s="11"/>
      <c r="E487" s="11"/>
      <c r="F487" s="1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</row>
    <row r="488" spans="1:60" ht="12.75" customHeight="1" x14ac:dyDescent="0.2">
      <c r="A488" s="3"/>
      <c r="B488" s="1"/>
      <c r="C488" s="3"/>
      <c r="D488" s="11"/>
      <c r="E488" s="11"/>
      <c r="F488" s="1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</row>
    <row r="489" spans="1:60" ht="12.75" customHeight="1" x14ac:dyDescent="0.2">
      <c r="A489" s="3"/>
      <c r="B489" s="1"/>
      <c r="C489" s="3"/>
      <c r="D489" s="11"/>
      <c r="E489" s="11"/>
      <c r="F489" s="1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</row>
    <row r="490" spans="1:60" ht="12.75" customHeight="1" x14ac:dyDescent="0.2">
      <c r="A490" s="3"/>
      <c r="B490" s="1"/>
      <c r="C490" s="3"/>
      <c r="D490" s="11"/>
      <c r="E490" s="11"/>
      <c r="F490" s="1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</row>
    <row r="491" spans="1:60" ht="12.75" customHeight="1" x14ac:dyDescent="0.2">
      <c r="A491" s="3"/>
      <c r="B491" s="1"/>
      <c r="C491" s="3"/>
      <c r="D491" s="11"/>
      <c r="E491" s="11"/>
      <c r="F491" s="1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</row>
    <row r="492" spans="1:60" ht="12.75" customHeight="1" x14ac:dyDescent="0.2">
      <c r="A492" s="3"/>
      <c r="B492" s="1"/>
      <c r="C492" s="3"/>
      <c r="D492" s="11"/>
      <c r="E492" s="11"/>
      <c r="F492" s="1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</row>
    <row r="493" spans="1:60" ht="12.75" customHeight="1" x14ac:dyDescent="0.2">
      <c r="A493" s="3"/>
      <c r="B493" s="1"/>
      <c r="C493" s="3"/>
      <c r="D493" s="11"/>
      <c r="E493" s="11"/>
      <c r="F493" s="1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</row>
    <row r="494" spans="1:60" ht="12.75" customHeight="1" x14ac:dyDescent="0.2">
      <c r="A494" s="3"/>
      <c r="B494" s="1"/>
      <c r="C494" s="3"/>
      <c r="D494" s="11"/>
      <c r="E494" s="11"/>
      <c r="F494" s="1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</row>
    <row r="495" spans="1:60" ht="12.75" customHeight="1" x14ac:dyDescent="0.2">
      <c r="A495" s="3"/>
      <c r="B495" s="1"/>
      <c r="C495" s="3"/>
      <c r="D495" s="11"/>
      <c r="E495" s="11"/>
      <c r="F495" s="1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</row>
    <row r="496" spans="1:60" ht="12.75" customHeight="1" x14ac:dyDescent="0.2">
      <c r="A496" s="3"/>
      <c r="B496" s="1"/>
      <c r="C496" s="3"/>
      <c r="D496" s="11"/>
      <c r="E496" s="11"/>
      <c r="F496" s="1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</row>
    <row r="497" spans="1:60" ht="12.75" customHeight="1" x14ac:dyDescent="0.2">
      <c r="A497" s="3"/>
      <c r="B497" s="1"/>
      <c r="C497" s="3"/>
      <c r="D497" s="11"/>
      <c r="E497" s="11"/>
      <c r="F497" s="1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</row>
    <row r="498" spans="1:60" ht="12.75" customHeight="1" x14ac:dyDescent="0.2">
      <c r="A498" s="3"/>
      <c r="B498" s="1"/>
      <c r="C498" s="3"/>
      <c r="D498" s="11"/>
      <c r="E498" s="11"/>
      <c r="F498" s="1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</row>
    <row r="499" spans="1:60" ht="12.75" customHeight="1" x14ac:dyDescent="0.2">
      <c r="A499" s="3"/>
      <c r="B499" s="1"/>
      <c r="C499" s="3"/>
      <c r="D499" s="11"/>
      <c r="E499" s="11"/>
      <c r="F499" s="1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</row>
    <row r="500" spans="1:60" ht="12.75" customHeight="1" x14ac:dyDescent="0.2">
      <c r="A500" s="3"/>
      <c r="B500" s="1"/>
      <c r="C500" s="3"/>
      <c r="D500" s="11"/>
      <c r="E500" s="11"/>
      <c r="F500" s="1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</row>
    <row r="501" spans="1:60" ht="12.75" customHeight="1" x14ac:dyDescent="0.2">
      <c r="A501" s="3"/>
      <c r="B501" s="1"/>
      <c r="C501" s="3"/>
      <c r="D501" s="11"/>
      <c r="E501" s="11"/>
      <c r="F501" s="1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</row>
    <row r="502" spans="1:60" ht="12.75" customHeight="1" x14ac:dyDescent="0.2">
      <c r="A502" s="3"/>
      <c r="B502" s="1"/>
      <c r="C502" s="3"/>
      <c r="D502" s="11"/>
      <c r="E502" s="11"/>
      <c r="F502" s="1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</row>
    <row r="503" spans="1:60" ht="12.75" customHeight="1" x14ac:dyDescent="0.2">
      <c r="A503" s="3"/>
      <c r="B503" s="1"/>
      <c r="C503" s="3"/>
      <c r="D503" s="11"/>
      <c r="E503" s="11"/>
      <c r="F503" s="1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</row>
    <row r="504" spans="1:60" ht="12.75" customHeight="1" x14ac:dyDescent="0.2">
      <c r="A504" s="3"/>
      <c r="B504" s="1"/>
      <c r="C504" s="3"/>
      <c r="D504" s="11"/>
      <c r="E504" s="11"/>
      <c r="F504" s="1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</row>
    <row r="505" spans="1:60" ht="12.75" customHeight="1" x14ac:dyDescent="0.2">
      <c r="A505" s="3"/>
      <c r="B505" s="1"/>
      <c r="C505" s="3"/>
      <c r="D505" s="11"/>
      <c r="E505" s="11"/>
      <c r="F505" s="1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</row>
    <row r="506" spans="1:60" ht="12.75" customHeight="1" x14ac:dyDescent="0.2">
      <c r="A506" s="3"/>
      <c r="B506" s="1"/>
      <c r="C506" s="3"/>
      <c r="D506" s="11"/>
      <c r="E506" s="11"/>
      <c r="F506" s="1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</row>
    <row r="507" spans="1:60" ht="12.75" customHeight="1" x14ac:dyDescent="0.2">
      <c r="A507" s="3"/>
      <c r="B507" s="1"/>
      <c r="C507" s="3"/>
      <c r="D507" s="11"/>
      <c r="E507" s="11"/>
      <c r="F507" s="1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</row>
    <row r="508" spans="1:60" ht="12.75" customHeight="1" x14ac:dyDescent="0.2">
      <c r="A508" s="3"/>
      <c r="B508" s="1"/>
      <c r="C508" s="3"/>
      <c r="D508" s="11"/>
      <c r="E508" s="11"/>
      <c r="F508" s="1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</row>
    <row r="509" spans="1:60" ht="12.75" customHeight="1" x14ac:dyDescent="0.2">
      <c r="A509" s="3"/>
      <c r="B509" s="1"/>
      <c r="C509" s="3"/>
      <c r="D509" s="11"/>
      <c r="E509" s="11"/>
      <c r="F509" s="1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</row>
    <row r="510" spans="1:60" ht="12.75" customHeight="1" x14ac:dyDescent="0.2">
      <c r="A510" s="3"/>
      <c r="B510" s="1"/>
      <c r="C510" s="3"/>
      <c r="D510" s="11"/>
      <c r="E510" s="11"/>
      <c r="F510" s="1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</row>
    <row r="511" spans="1:60" ht="12.75" customHeight="1" x14ac:dyDescent="0.2">
      <c r="A511" s="3"/>
      <c r="B511" s="1"/>
      <c r="C511" s="3"/>
      <c r="D511" s="11"/>
      <c r="E511" s="11"/>
      <c r="F511" s="1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</row>
    <row r="512" spans="1:60" ht="12.75" customHeight="1" x14ac:dyDescent="0.2">
      <c r="A512" s="3"/>
      <c r="B512" s="1"/>
      <c r="C512" s="3"/>
      <c r="D512" s="11"/>
      <c r="E512" s="11"/>
      <c r="F512" s="1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</row>
    <row r="513" spans="1:60" ht="12.75" customHeight="1" x14ac:dyDescent="0.2">
      <c r="A513" s="3"/>
      <c r="B513" s="1"/>
      <c r="C513" s="3"/>
      <c r="D513" s="11"/>
      <c r="E513" s="11"/>
      <c r="F513" s="1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</row>
    <row r="514" spans="1:60" ht="12.75" customHeight="1" x14ac:dyDescent="0.2">
      <c r="A514" s="3"/>
      <c r="B514" s="1"/>
      <c r="C514" s="3"/>
      <c r="D514" s="11"/>
      <c r="E514" s="11"/>
      <c r="F514" s="1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</row>
    <row r="515" spans="1:60" ht="12.75" customHeight="1" x14ac:dyDescent="0.2">
      <c r="A515" s="3"/>
      <c r="B515" s="1"/>
      <c r="C515" s="3"/>
      <c r="D515" s="11"/>
      <c r="E515" s="11"/>
      <c r="F515" s="1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</row>
    <row r="516" spans="1:60" ht="12.75" customHeight="1" x14ac:dyDescent="0.2">
      <c r="A516" s="3"/>
      <c r="B516" s="1"/>
      <c r="C516" s="3"/>
      <c r="D516" s="11"/>
      <c r="E516" s="11"/>
      <c r="F516" s="1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</row>
    <row r="517" spans="1:60" ht="12.75" customHeight="1" x14ac:dyDescent="0.2">
      <c r="A517" s="3"/>
      <c r="B517" s="1"/>
      <c r="C517" s="3"/>
      <c r="D517" s="11"/>
      <c r="E517" s="11"/>
      <c r="F517" s="1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</row>
    <row r="518" spans="1:60" ht="12.75" customHeight="1" x14ac:dyDescent="0.2">
      <c r="A518" s="3"/>
      <c r="B518" s="1"/>
      <c r="C518" s="3"/>
      <c r="D518" s="11"/>
      <c r="E518" s="11"/>
      <c r="F518" s="1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</row>
    <row r="519" spans="1:60" ht="12.75" customHeight="1" x14ac:dyDescent="0.2">
      <c r="A519" s="3"/>
      <c r="B519" s="1"/>
      <c r="C519" s="3"/>
      <c r="D519" s="11"/>
      <c r="E519" s="11"/>
      <c r="F519" s="1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</row>
    <row r="520" spans="1:60" ht="12.75" customHeight="1" x14ac:dyDescent="0.2">
      <c r="A520" s="3"/>
      <c r="B520" s="1"/>
      <c r="C520" s="3"/>
      <c r="D520" s="11"/>
      <c r="E520" s="11"/>
      <c r="F520" s="1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</row>
    <row r="521" spans="1:60" ht="12.75" customHeight="1" x14ac:dyDescent="0.2">
      <c r="A521" s="3"/>
      <c r="B521" s="1"/>
      <c r="C521" s="3"/>
      <c r="D521" s="11"/>
      <c r="E521" s="11"/>
      <c r="F521" s="1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</row>
    <row r="522" spans="1:60" ht="12.75" customHeight="1" x14ac:dyDescent="0.2">
      <c r="A522" s="3"/>
      <c r="B522" s="1"/>
      <c r="C522" s="3"/>
      <c r="D522" s="11"/>
      <c r="E522" s="11"/>
      <c r="F522" s="1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</row>
    <row r="523" spans="1:60" ht="12.75" customHeight="1" x14ac:dyDescent="0.2">
      <c r="A523" s="3"/>
      <c r="B523" s="1"/>
      <c r="C523" s="3"/>
      <c r="D523" s="11"/>
      <c r="E523" s="11"/>
      <c r="F523" s="1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</row>
    <row r="524" spans="1:60" ht="12.75" customHeight="1" x14ac:dyDescent="0.2">
      <c r="A524" s="3"/>
      <c r="B524" s="1"/>
      <c r="C524" s="3"/>
      <c r="D524" s="11"/>
      <c r="E524" s="11"/>
      <c r="F524" s="1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</row>
    <row r="525" spans="1:60" ht="12.75" customHeight="1" x14ac:dyDescent="0.2">
      <c r="A525" s="3"/>
      <c r="B525" s="1"/>
      <c r="C525" s="3"/>
      <c r="D525" s="11"/>
      <c r="E525" s="11"/>
      <c r="F525" s="1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</row>
    <row r="526" spans="1:60" ht="12.75" customHeight="1" x14ac:dyDescent="0.2">
      <c r="A526" s="3"/>
      <c r="B526" s="1"/>
      <c r="C526" s="3"/>
      <c r="D526" s="11"/>
      <c r="E526" s="11"/>
      <c r="F526" s="1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</row>
    <row r="527" spans="1:60" ht="12.75" customHeight="1" x14ac:dyDescent="0.2">
      <c r="A527" s="3"/>
      <c r="B527" s="1"/>
      <c r="C527" s="3"/>
      <c r="D527" s="11"/>
      <c r="E527" s="11"/>
      <c r="F527" s="1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</row>
    <row r="528" spans="1:60" ht="12.75" customHeight="1" x14ac:dyDescent="0.2">
      <c r="A528" s="3"/>
      <c r="B528" s="1"/>
      <c r="C528" s="3"/>
      <c r="D528" s="11"/>
      <c r="E528" s="11"/>
      <c r="F528" s="1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</row>
    <row r="529" spans="1:60" ht="12.75" customHeight="1" x14ac:dyDescent="0.2">
      <c r="A529" s="3"/>
      <c r="B529" s="1"/>
      <c r="C529" s="3"/>
      <c r="D529" s="11"/>
      <c r="E529" s="11"/>
      <c r="F529" s="1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</row>
    <row r="530" spans="1:60" ht="12.75" customHeight="1" x14ac:dyDescent="0.2">
      <c r="A530" s="3"/>
      <c r="B530" s="1"/>
      <c r="C530" s="3"/>
      <c r="D530" s="11"/>
      <c r="E530" s="11"/>
      <c r="F530" s="1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</row>
    <row r="531" spans="1:60" ht="12.75" customHeight="1" x14ac:dyDescent="0.2">
      <c r="A531" s="3"/>
      <c r="B531" s="1"/>
      <c r="C531" s="3"/>
      <c r="D531" s="11"/>
      <c r="E531" s="11"/>
      <c r="F531" s="1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</row>
    <row r="532" spans="1:60" ht="12.75" customHeight="1" x14ac:dyDescent="0.2">
      <c r="A532" s="3"/>
      <c r="B532" s="1"/>
      <c r="C532" s="3"/>
      <c r="D532" s="11"/>
      <c r="E532" s="11"/>
      <c r="F532" s="1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</row>
    <row r="533" spans="1:60" ht="12.75" customHeight="1" x14ac:dyDescent="0.2">
      <c r="A533" s="3"/>
      <c r="B533" s="1"/>
      <c r="C533" s="3"/>
      <c r="D533" s="11"/>
      <c r="E533" s="11"/>
      <c r="F533" s="1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</row>
    <row r="534" spans="1:60" ht="12.75" customHeight="1" x14ac:dyDescent="0.2">
      <c r="A534" s="3"/>
      <c r="B534" s="1"/>
      <c r="C534" s="3"/>
      <c r="D534" s="11"/>
      <c r="E534" s="11"/>
      <c r="F534" s="1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</row>
    <row r="535" spans="1:60" ht="12.75" customHeight="1" x14ac:dyDescent="0.2">
      <c r="A535" s="3"/>
      <c r="B535" s="1"/>
      <c r="C535" s="3"/>
      <c r="D535" s="11"/>
      <c r="E535" s="11"/>
      <c r="F535" s="1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</row>
    <row r="536" spans="1:60" ht="12.75" customHeight="1" x14ac:dyDescent="0.2">
      <c r="A536" s="3"/>
      <c r="B536" s="1"/>
      <c r="C536" s="3"/>
      <c r="D536" s="11"/>
      <c r="E536" s="11"/>
      <c r="F536" s="1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</row>
    <row r="537" spans="1:60" ht="12.75" customHeight="1" x14ac:dyDescent="0.2">
      <c r="A537" s="3"/>
      <c r="B537" s="1"/>
      <c r="C537" s="3"/>
      <c r="D537" s="11"/>
      <c r="E537" s="11"/>
      <c r="F537" s="1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</row>
    <row r="538" spans="1:60" ht="12.75" customHeight="1" x14ac:dyDescent="0.2">
      <c r="A538" s="3"/>
      <c r="B538" s="1"/>
      <c r="C538" s="3"/>
      <c r="D538" s="11"/>
      <c r="E538" s="11"/>
      <c r="F538" s="1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</row>
    <row r="539" spans="1:60" ht="12.75" customHeight="1" x14ac:dyDescent="0.2">
      <c r="A539" s="3"/>
      <c r="B539" s="1"/>
      <c r="C539" s="3"/>
      <c r="D539" s="11"/>
      <c r="E539" s="11"/>
      <c r="F539" s="1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</row>
    <row r="540" spans="1:60" ht="12.75" customHeight="1" x14ac:dyDescent="0.2">
      <c r="A540" s="3"/>
      <c r="B540" s="1"/>
      <c r="C540" s="3"/>
      <c r="D540" s="11"/>
      <c r="E540" s="11"/>
      <c r="F540" s="1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</row>
    <row r="541" spans="1:60" ht="12.75" customHeight="1" x14ac:dyDescent="0.2">
      <c r="A541" s="3"/>
      <c r="B541" s="1"/>
      <c r="C541" s="3"/>
      <c r="D541" s="11"/>
      <c r="E541" s="11"/>
      <c r="F541" s="1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</row>
    <row r="542" spans="1:60" ht="12.75" customHeight="1" x14ac:dyDescent="0.2">
      <c r="A542" s="3"/>
      <c r="B542" s="1"/>
      <c r="C542" s="3"/>
      <c r="D542" s="11"/>
      <c r="E542" s="11"/>
      <c r="F542" s="1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</row>
    <row r="543" spans="1:60" ht="12.75" customHeight="1" x14ac:dyDescent="0.2">
      <c r="A543" s="3"/>
      <c r="B543" s="1"/>
      <c r="C543" s="3"/>
      <c r="D543" s="11"/>
      <c r="E543" s="11"/>
      <c r="F543" s="1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</row>
    <row r="544" spans="1:60" ht="12.75" customHeight="1" x14ac:dyDescent="0.2">
      <c r="A544" s="3"/>
      <c r="B544" s="1"/>
      <c r="C544" s="3"/>
      <c r="D544" s="11"/>
      <c r="E544" s="11"/>
      <c r="F544" s="1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</row>
    <row r="545" spans="1:60" ht="12.75" customHeight="1" x14ac:dyDescent="0.2">
      <c r="A545" s="3"/>
      <c r="B545" s="1"/>
      <c r="C545" s="3"/>
      <c r="D545" s="11"/>
      <c r="E545" s="11"/>
      <c r="F545" s="1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</row>
    <row r="546" spans="1:60" ht="12.75" customHeight="1" x14ac:dyDescent="0.2">
      <c r="A546" s="3"/>
      <c r="B546" s="1"/>
      <c r="C546" s="3"/>
      <c r="D546" s="11"/>
      <c r="E546" s="11"/>
      <c r="F546" s="1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</row>
    <row r="547" spans="1:60" ht="12.75" customHeight="1" x14ac:dyDescent="0.2">
      <c r="A547" s="3"/>
      <c r="B547" s="1"/>
      <c r="C547" s="3"/>
      <c r="D547" s="11"/>
      <c r="E547" s="11"/>
      <c r="F547" s="1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</row>
    <row r="548" spans="1:60" ht="12.75" customHeight="1" x14ac:dyDescent="0.2">
      <c r="A548" s="3"/>
      <c r="B548" s="1"/>
      <c r="C548" s="3"/>
      <c r="D548" s="11"/>
      <c r="E548" s="11"/>
      <c r="F548" s="1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</row>
    <row r="549" spans="1:60" ht="12.75" customHeight="1" x14ac:dyDescent="0.2">
      <c r="A549" s="3"/>
      <c r="B549" s="1"/>
      <c r="C549" s="3"/>
      <c r="D549" s="11"/>
      <c r="E549" s="11"/>
      <c r="F549" s="1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</row>
    <row r="550" spans="1:60" ht="12.75" customHeight="1" x14ac:dyDescent="0.2">
      <c r="A550" s="3"/>
      <c r="B550" s="1"/>
      <c r="C550" s="3"/>
      <c r="D550" s="11"/>
      <c r="E550" s="11"/>
      <c r="F550" s="1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</row>
    <row r="551" spans="1:60" ht="12.75" customHeight="1" x14ac:dyDescent="0.2">
      <c r="A551" s="3"/>
      <c r="B551" s="1"/>
      <c r="C551" s="3"/>
      <c r="D551" s="11"/>
      <c r="E551" s="11"/>
      <c r="F551" s="1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</row>
    <row r="552" spans="1:60" ht="12.75" customHeight="1" x14ac:dyDescent="0.2">
      <c r="A552" s="3"/>
      <c r="B552" s="1"/>
      <c r="C552" s="3"/>
      <c r="D552" s="11"/>
      <c r="E552" s="11"/>
      <c r="F552" s="1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</row>
    <row r="553" spans="1:60" ht="12.75" customHeight="1" x14ac:dyDescent="0.2">
      <c r="A553" s="3"/>
      <c r="B553" s="1"/>
      <c r="C553" s="3"/>
      <c r="D553" s="11"/>
      <c r="E553" s="11"/>
      <c r="F553" s="1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</row>
    <row r="554" spans="1:60" ht="12.75" customHeight="1" x14ac:dyDescent="0.2">
      <c r="A554" s="3"/>
      <c r="B554" s="1"/>
      <c r="C554" s="3"/>
      <c r="D554" s="11"/>
      <c r="E554" s="11"/>
      <c r="F554" s="1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</row>
    <row r="555" spans="1:60" ht="12.75" customHeight="1" x14ac:dyDescent="0.2">
      <c r="A555" s="3"/>
      <c r="B555" s="1"/>
      <c r="C555" s="3"/>
      <c r="D555" s="11"/>
      <c r="E555" s="11"/>
      <c r="F555" s="1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</row>
    <row r="556" spans="1:60" ht="12.75" customHeight="1" x14ac:dyDescent="0.2">
      <c r="A556" s="3"/>
      <c r="B556" s="1"/>
      <c r="C556" s="3"/>
      <c r="D556" s="11"/>
      <c r="E556" s="11"/>
      <c r="F556" s="1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</row>
    <row r="557" spans="1:60" ht="12.75" customHeight="1" x14ac:dyDescent="0.2">
      <c r="A557" s="3"/>
      <c r="B557" s="1"/>
      <c r="C557" s="3"/>
      <c r="D557" s="11"/>
      <c r="E557" s="11"/>
      <c r="F557" s="1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</row>
    <row r="558" spans="1:60" ht="12.75" customHeight="1" x14ac:dyDescent="0.2">
      <c r="A558" s="3"/>
      <c r="B558" s="1"/>
      <c r="C558" s="3"/>
      <c r="D558" s="11"/>
      <c r="E558" s="11"/>
      <c r="F558" s="1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</row>
    <row r="559" spans="1:60" ht="12.75" customHeight="1" x14ac:dyDescent="0.2">
      <c r="A559" s="3"/>
      <c r="B559" s="1"/>
      <c r="C559" s="3"/>
      <c r="D559" s="11"/>
      <c r="E559" s="11"/>
      <c r="F559" s="1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</row>
    <row r="560" spans="1:60" ht="12.75" customHeight="1" x14ac:dyDescent="0.2">
      <c r="A560" s="3"/>
      <c r="B560" s="1"/>
      <c r="C560" s="3"/>
      <c r="D560" s="11"/>
      <c r="E560" s="11"/>
      <c r="F560" s="1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</row>
    <row r="561" spans="1:60" ht="12.75" customHeight="1" x14ac:dyDescent="0.2">
      <c r="A561" s="3"/>
      <c r="B561" s="1"/>
      <c r="C561" s="3"/>
      <c r="D561" s="11"/>
      <c r="E561" s="11"/>
      <c r="F561" s="1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</row>
    <row r="562" spans="1:60" ht="12.75" customHeight="1" x14ac:dyDescent="0.2">
      <c r="A562" s="3"/>
      <c r="B562" s="1"/>
      <c r="C562" s="3"/>
      <c r="D562" s="11"/>
      <c r="E562" s="11"/>
      <c r="F562" s="1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</row>
    <row r="563" spans="1:60" ht="12.75" customHeight="1" x14ac:dyDescent="0.2">
      <c r="A563" s="3"/>
      <c r="B563" s="1"/>
      <c r="C563" s="3"/>
      <c r="D563" s="11"/>
      <c r="E563" s="11"/>
      <c r="F563" s="1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</row>
    <row r="564" spans="1:60" ht="12.75" customHeight="1" x14ac:dyDescent="0.2">
      <c r="A564" s="3"/>
      <c r="B564" s="1"/>
      <c r="C564" s="3"/>
      <c r="D564" s="11"/>
      <c r="E564" s="11"/>
      <c r="F564" s="1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</row>
    <row r="565" spans="1:60" ht="12.75" customHeight="1" x14ac:dyDescent="0.2">
      <c r="A565" s="3"/>
      <c r="B565" s="1"/>
      <c r="C565" s="3"/>
      <c r="D565" s="11"/>
      <c r="E565" s="11"/>
      <c r="F565" s="1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</row>
    <row r="566" spans="1:60" ht="12.75" customHeight="1" x14ac:dyDescent="0.2">
      <c r="A566" s="3"/>
      <c r="B566" s="1"/>
      <c r="C566" s="3"/>
      <c r="D566" s="11"/>
      <c r="E566" s="11"/>
      <c r="F566" s="1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</row>
    <row r="567" spans="1:60" ht="12.75" customHeight="1" x14ac:dyDescent="0.2">
      <c r="A567" s="3"/>
      <c r="B567" s="1"/>
      <c r="C567" s="3"/>
      <c r="D567" s="11"/>
      <c r="E567" s="11"/>
      <c r="F567" s="1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</row>
    <row r="568" spans="1:60" ht="12.75" customHeight="1" x14ac:dyDescent="0.2">
      <c r="A568" s="3"/>
      <c r="B568" s="1"/>
      <c r="C568" s="3"/>
      <c r="D568" s="11"/>
      <c r="E568" s="11"/>
      <c r="F568" s="1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</row>
    <row r="569" spans="1:60" ht="12.75" customHeight="1" x14ac:dyDescent="0.2">
      <c r="A569" s="3"/>
      <c r="B569" s="1"/>
      <c r="C569" s="3"/>
      <c r="D569" s="11"/>
      <c r="E569" s="11"/>
      <c r="F569" s="1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</row>
    <row r="570" spans="1:60" ht="12.75" customHeight="1" x14ac:dyDescent="0.2">
      <c r="A570" s="3"/>
      <c r="B570" s="1"/>
      <c r="C570" s="3"/>
      <c r="D570" s="11"/>
      <c r="E570" s="11"/>
      <c r="F570" s="1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</row>
    <row r="571" spans="1:60" ht="12.75" customHeight="1" x14ac:dyDescent="0.2">
      <c r="A571" s="3"/>
      <c r="B571" s="1"/>
      <c r="C571" s="3"/>
      <c r="D571" s="11"/>
      <c r="E571" s="11"/>
      <c r="F571" s="1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</row>
    <row r="572" spans="1:60" ht="12.75" customHeight="1" x14ac:dyDescent="0.2">
      <c r="A572" s="3"/>
      <c r="B572" s="1"/>
      <c r="C572" s="3"/>
      <c r="D572" s="11"/>
      <c r="E572" s="11"/>
      <c r="F572" s="1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</row>
    <row r="573" spans="1:60" ht="12.75" customHeight="1" x14ac:dyDescent="0.2">
      <c r="A573" s="3"/>
      <c r="B573" s="1"/>
      <c r="C573" s="3"/>
      <c r="D573" s="11"/>
      <c r="E573" s="11"/>
      <c r="F573" s="1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</row>
    <row r="574" spans="1:60" ht="12.75" customHeight="1" x14ac:dyDescent="0.2">
      <c r="A574" s="3"/>
      <c r="B574" s="1"/>
      <c r="C574" s="3"/>
      <c r="D574" s="11"/>
      <c r="E574" s="11"/>
      <c r="F574" s="1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</row>
    <row r="575" spans="1:60" ht="12.75" customHeight="1" x14ac:dyDescent="0.2">
      <c r="A575" s="3"/>
      <c r="B575" s="1"/>
      <c r="C575" s="3"/>
      <c r="D575" s="11"/>
      <c r="E575" s="11"/>
      <c r="F575" s="1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</row>
    <row r="576" spans="1:60" ht="12.75" customHeight="1" x14ac:dyDescent="0.2">
      <c r="A576" s="3"/>
      <c r="B576" s="1"/>
      <c r="C576" s="3"/>
      <c r="D576" s="11"/>
      <c r="E576" s="11"/>
      <c r="F576" s="1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</row>
    <row r="577" spans="1:60" ht="12.75" customHeight="1" x14ac:dyDescent="0.2">
      <c r="A577" s="3"/>
      <c r="B577" s="1"/>
      <c r="C577" s="3"/>
      <c r="D577" s="11"/>
      <c r="E577" s="11"/>
      <c r="F577" s="1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</row>
    <row r="578" spans="1:60" ht="12.75" customHeight="1" x14ac:dyDescent="0.2">
      <c r="A578" s="3"/>
      <c r="B578" s="1"/>
      <c r="C578" s="3"/>
      <c r="D578" s="11"/>
      <c r="E578" s="11"/>
      <c r="F578" s="1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</row>
    <row r="579" spans="1:60" ht="12.75" customHeight="1" x14ac:dyDescent="0.2">
      <c r="A579" s="3"/>
      <c r="B579" s="1"/>
      <c r="C579" s="3"/>
      <c r="D579" s="11"/>
      <c r="E579" s="11"/>
      <c r="F579" s="1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</row>
    <row r="580" spans="1:60" ht="12.75" customHeight="1" x14ac:dyDescent="0.2">
      <c r="A580" s="3"/>
      <c r="B580" s="1"/>
      <c r="C580" s="3"/>
      <c r="D580" s="11"/>
      <c r="E580" s="11"/>
      <c r="F580" s="1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</row>
    <row r="581" spans="1:60" ht="12.75" customHeight="1" x14ac:dyDescent="0.2">
      <c r="A581" s="3"/>
      <c r="B581" s="1"/>
      <c r="C581" s="3"/>
      <c r="D581" s="11"/>
      <c r="E581" s="11"/>
      <c r="F581" s="1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</row>
    <row r="582" spans="1:60" ht="12.75" customHeight="1" x14ac:dyDescent="0.2">
      <c r="A582" s="3"/>
      <c r="B582" s="1"/>
      <c r="C582" s="3"/>
      <c r="D582" s="11"/>
      <c r="E582" s="11"/>
      <c r="F582" s="1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</row>
    <row r="583" spans="1:60" ht="12.75" customHeight="1" x14ac:dyDescent="0.2">
      <c r="A583" s="3"/>
      <c r="B583" s="1"/>
      <c r="C583" s="3"/>
      <c r="D583" s="11"/>
      <c r="E583" s="11"/>
      <c r="F583" s="1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</row>
    <row r="584" spans="1:60" ht="12.75" customHeight="1" x14ac:dyDescent="0.2">
      <c r="A584" s="3"/>
      <c r="B584" s="1"/>
      <c r="C584" s="3"/>
      <c r="D584" s="11"/>
      <c r="E584" s="11"/>
      <c r="F584" s="1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</row>
    <row r="585" spans="1:60" ht="12.75" customHeight="1" x14ac:dyDescent="0.2">
      <c r="A585" s="3"/>
      <c r="B585" s="1"/>
      <c r="C585" s="3"/>
      <c r="D585" s="11"/>
      <c r="E585" s="11"/>
      <c r="F585" s="1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</row>
    <row r="586" spans="1:60" ht="12.75" customHeight="1" x14ac:dyDescent="0.2">
      <c r="A586" s="3"/>
      <c r="B586" s="1"/>
      <c r="C586" s="3"/>
      <c r="D586" s="11"/>
      <c r="E586" s="11"/>
      <c r="F586" s="1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</row>
    <row r="587" spans="1:60" ht="12.75" customHeight="1" x14ac:dyDescent="0.2">
      <c r="A587" s="3"/>
      <c r="B587" s="1"/>
      <c r="C587" s="3"/>
      <c r="D587" s="11"/>
      <c r="E587" s="11"/>
      <c r="F587" s="1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</row>
    <row r="588" spans="1:60" ht="12.75" customHeight="1" x14ac:dyDescent="0.2">
      <c r="A588" s="3"/>
      <c r="B588" s="1"/>
      <c r="C588" s="3"/>
      <c r="D588" s="11"/>
      <c r="E588" s="11"/>
      <c r="F588" s="1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</row>
    <row r="589" spans="1:60" ht="12.75" customHeight="1" x14ac:dyDescent="0.2">
      <c r="A589" s="3"/>
      <c r="B589" s="1"/>
      <c r="C589" s="3"/>
      <c r="D589" s="11"/>
      <c r="E589" s="11"/>
      <c r="F589" s="1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</row>
    <row r="590" spans="1:60" ht="12.75" customHeight="1" x14ac:dyDescent="0.2">
      <c r="A590" s="3"/>
      <c r="B590" s="1"/>
      <c r="C590" s="3"/>
      <c r="D590" s="11"/>
      <c r="E590" s="11"/>
      <c r="F590" s="1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</row>
    <row r="591" spans="1:60" ht="12.75" customHeight="1" x14ac:dyDescent="0.2">
      <c r="A591" s="3"/>
      <c r="B591" s="1"/>
      <c r="C591" s="3"/>
      <c r="D591" s="11"/>
      <c r="E591" s="11"/>
      <c r="F591" s="1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</row>
    <row r="592" spans="1:60" ht="12.75" customHeight="1" x14ac:dyDescent="0.2">
      <c r="A592" s="3"/>
      <c r="B592" s="1"/>
      <c r="C592" s="3"/>
      <c r="D592" s="11"/>
      <c r="E592" s="11"/>
      <c r="F592" s="1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</row>
    <row r="593" spans="1:60" ht="12.75" customHeight="1" x14ac:dyDescent="0.2">
      <c r="A593" s="3"/>
      <c r="B593" s="1"/>
      <c r="C593" s="3"/>
      <c r="D593" s="11"/>
      <c r="E593" s="11"/>
      <c r="F593" s="1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</row>
    <row r="594" spans="1:60" ht="12.75" customHeight="1" x14ac:dyDescent="0.2">
      <c r="A594" s="3"/>
      <c r="B594" s="1"/>
      <c r="C594" s="3"/>
      <c r="D594" s="11"/>
      <c r="E594" s="11"/>
      <c r="F594" s="1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</row>
    <row r="595" spans="1:60" ht="12.75" customHeight="1" x14ac:dyDescent="0.2">
      <c r="A595" s="3"/>
      <c r="B595" s="1"/>
      <c r="C595" s="3"/>
      <c r="D595" s="11"/>
      <c r="E595" s="11"/>
      <c r="F595" s="11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</row>
    <row r="596" spans="1:60" ht="12.75" customHeight="1" x14ac:dyDescent="0.2">
      <c r="A596" s="3"/>
      <c r="B596" s="1"/>
      <c r="C596" s="3"/>
      <c r="D596" s="11"/>
      <c r="E596" s="11"/>
      <c r="F596" s="11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</row>
    <row r="597" spans="1:60" ht="12.75" customHeight="1" x14ac:dyDescent="0.2">
      <c r="A597" s="3"/>
      <c r="B597" s="1"/>
      <c r="C597" s="3"/>
      <c r="D597" s="11"/>
      <c r="E597" s="11"/>
      <c r="F597" s="1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</row>
    <row r="598" spans="1:60" ht="12.75" customHeight="1" x14ac:dyDescent="0.2">
      <c r="A598" s="3"/>
      <c r="B598" s="1"/>
      <c r="C598" s="3"/>
      <c r="D598" s="11"/>
      <c r="E598" s="11"/>
      <c r="F598" s="1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</row>
    <row r="599" spans="1:60" ht="12.75" customHeight="1" x14ac:dyDescent="0.2">
      <c r="A599" s="3"/>
      <c r="B599" s="1"/>
      <c r="C599" s="3"/>
      <c r="D599" s="11"/>
      <c r="E599" s="11"/>
      <c r="F599" s="1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</row>
    <row r="600" spans="1:60" ht="12.75" customHeight="1" x14ac:dyDescent="0.2">
      <c r="A600" s="3"/>
      <c r="B600" s="1"/>
      <c r="C600" s="3"/>
      <c r="D600" s="11"/>
      <c r="E600" s="11"/>
      <c r="F600" s="11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</row>
    <row r="601" spans="1:60" ht="12.75" customHeight="1" x14ac:dyDescent="0.2">
      <c r="A601" s="3"/>
      <c r="B601" s="1"/>
      <c r="C601" s="3"/>
      <c r="D601" s="11"/>
      <c r="E601" s="11"/>
      <c r="F601" s="11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</row>
    <row r="602" spans="1:60" ht="12.75" customHeight="1" x14ac:dyDescent="0.2">
      <c r="A602" s="3"/>
      <c r="B602" s="1"/>
      <c r="C602" s="3"/>
      <c r="D602" s="11"/>
      <c r="E602" s="11"/>
      <c r="F602" s="11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</row>
    <row r="603" spans="1:60" ht="12.75" customHeight="1" x14ac:dyDescent="0.2">
      <c r="A603" s="3"/>
      <c r="B603" s="1"/>
      <c r="C603" s="3"/>
      <c r="D603" s="11"/>
      <c r="E603" s="11"/>
      <c r="F603" s="11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</row>
    <row r="604" spans="1:60" ht="12.75" customHeight="1" x14ac:dyDescent="0.2">
      <c r="A604" s="3"/>
      <c r="B604" s="1"/>
      <c r="C604" s="3"/>
      <c r="D604" s="11"/>
      <c r="E604" s="11"/>
      <c r="F604" s="1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</row>
    <row r="605" spans="1:60" ht="12.75" customHeight="1" x14ac:dyDescent="0.2">
      <c r="A605" s="3"/>
      <c r="B605" s="1"/>
      <c r="C605" s="3"/>
      <c r="D605" s="11"/>
      <c r="E605" s="11"/>
      <c r="F605" s="1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</row>
    <row r="606" spans="1:60" ht="12.75" customHeight="1" x14ac:dyDescent="0.2">
      <c r="A606" s="3"/>
      <c r="B606" s="1"/>
      <c r="C606" s="3"/>
      <c r="D606" s="11"/>
      <c r="E606" s="11"/>
      <c r="F606" s="1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</row>
    <row r="607" spans="1:60" ht="12.75" customHeight="1" x14ac:dyDescent="0.2">
      <c r="A607" s="3"/>
      <c r="B607" s="1"/>
      <c r="C607" s="3"/>
      <c r="D607" s="11"/>
      <c r="E607" s="11"/>
      <c r="F607" s="1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</row>
    <row r="608" spans="1:60" ht="12.75" customHeight="1" x14ac:dyDescent="0.2">
      <c r="A608" s="3"/>
      <c r="B608" s="1"/>
      <c r="C608" s="3"/>
      <c r="D608" s="11"/>
      <c r="E608" s="11"/>
      <c r="F608" s="1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</row>
    <row r="609" spans="1:60" ht="12.75" customHeight="1" x14ac:dyDescent="0.2">
      <c r="A609" s="3"/>
      <c r="B609" s="1"/>
      <c r="C609" s="3"/>
      <c r="D609" s="11"/>
      <c r="E609" s="11"/>
      <c r="F609" s="11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</row>
    <row r="610" spans="1:60" ht="12.75" customHeight="1" x14ac:dyDescent="0.2">
      <c r="A610" s="3"/>
      <c r="B610" s="1"/>
      <c r="C610" s="3"/>
      <c r="D610" s="11"/>
      <c r="E610" s="11"/>
      <c r="F610" s="1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</row>
    <row r="611" spans="1:60" ht="12.75" customHeight="1" x14ac:dyDescent="0.2">
      <c r="A611" s="3"/>
      <c r="B611" s="1"/>
      <c r="C611" s="3"/>
      <c r="D611" s="11"/>
      <c r="E611" s="11"/>
      <c r="F611" s="1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</row>
    <row r="612" spans="1:60" ht="12.75" customHeight="1" x14ac:dyDescent="0.2">
      <c r="A612" s="3"/>
      <c r="B612" s="1"/>
      <c r="C612" s="3"/>
      <c r="D612" s="11"/>
      <c r="E612" s="11"/>
      <c r="F612" s="1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</row>
    <row r="613" spans="1:60" ht="12.75" customHeight="1" x14ac:dyDescent="0.2">
      <c r="A613" s="3"/>
      <c r="B613" s="1"/>
      <c r="C613" s="3"/>
      <c r="D613" s="11"/>
      <c r="E613" s="11"/>
      <c r="F613" s="11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</row>
    <row r="614" spans="1:60" ht="12.75" customHeight="1" x14ac:dyDescent="0.2">
      <c r="A614" s="3"/>
      <c r="B614" s="1"/>
      <c r="C614" s="3"/>
      <c r="D614" s="11"/>
      <c r="E614" s="11"/>
      <c r="F614" s="11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</row>
    <row r="615" spans="1:60" ht="12.75" customHeight="1" x14ac:dyDescent="0.2">
      <c r="A615" s="3"/>
      <c r="B615" s="1"/>
      <c r="C615" s="3"/>
      <c r="D615" s="11"/>
      <c r="E615" s="11"/>
      <c r="F615" s="1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</row>
    <row r="616" spans="1:60" ht="12.75" customHeight="1" x14ac:dyDescent="0.2">
      <c r="A616" s="3"/>
      <c r="B616" s="1"/>
      <c r="C616" s="3"/>
      <c r="D616" s="11"/>
      <c r="E616" s="11"/>
      <c r="F616" s="11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</row>
    <row r="617" spans="1:60" ht="12.75" customHeight="1" x14ac:dyDescent="0.2">
      <c r="A617" s="3"/>
      <c r="B617" s="1"/>
      <c r="C617" s="3"/>
      <c r="D617" s="11"/>
      <c r="E617" s="11"/>
      <c r="F617" s="11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</row>
    <row r="618" spans="1:60" ht="12.75" customHeight="1" x14ac:dyDescent="0.2">
      <c r="A618" s="3"/>
      <c r="B618" s="1"/>
      <c r="C618" s="3"/>
      <c r="D618" s="11"/>
      <c r="E618" s="11"/>
      <c r="F618" s="11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</row>
    <row r="619" spans="1:60" ht="12.75" customHeight="1" x14ac:dyDescent="0.2">
      <c r="A619" s="3"/>
      <c r="B619" s="1"/>
      <c r="C619" s="3"/>
      <c r="D619" s="11"/>
      <c r="E619" s="11"/>
      <c r="F619" s="1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</row>
    <row r="620" spans="1:60" ht="12.75" customHeight="1" x14ac:dyDescent="0.2">
      <c r="A620" s="3"/>
      <c r="B620" s="1"/>
      <c r="C620" s="3"/>
      <c r="D620" s="11"/>
      <c r="E620" s="11"/>
      <c r="F620" s="11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</row>
    <row r="621" spans="1:60" ht="12.75" customHeight="1" x14ac:dyDescent="0.2">
      <c r="A621" s="3"/>
      <c r="B621" s="1"/>
      <c r="C621" s="3"/>
      <c r="D621" s="11"/>
      <c r="E621" s="11"/>
      <c r="F621" s="11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</row>
    <row r="622" spans="1:60" ht="12.75" customHeight="1" x14ac:dyDescent="0.2">
      <c r="A622" s="3"/>
      <c r="B622" s="1"/>
      <c r="C622" s="3"/>
      <c r="D622" s="11"/>
      <c r="E622" s="11"/>
      <c r="F622" s="11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</row>
    <row r="623" spans="1:60" ht="12.75" customHeight="1" x14ac:dyDescent="0.2">
      <c r="A623" s="3"/>
      <c r="B623" s="1"/>
      <c r="C623" s="3"/>
      <c r="D623" s="11"/>
      <c r="E623" s="11"/>
      <c r="F623" s="1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</row>
    <row r="624" spans="1:60" ht="12.75" customHeight="1" x14ac:dyDescent="0.2">
      <c r="A624" s="3"/>
      <c r="B624" s="1"/>
      <c r="C624" s="3"/>
      <c r="D624" s="11"/>
      <c r="E624" s="11"/>
      <c r="F624" s="1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</row>
    <row r="625" spans="1:60" ht="12.75" customHeight="1" x14ac:dyDescent="0.2">
      <c r="A625" s="3"/>
      <c r="B625" s="1"/>
      <c r="C625" s="3"/>
      <c r="D625" s="11"/>
      <c r="E625" s="11"/>
      <c r="F625" s="1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</row>
    <row r="626" spans="1:60" ht="12.75" customHeight="1" x14ac:dyDescent="0.2">
      <c r="A626" s="3"/>
      <c r="B626" s="1"/>
      <c r="C626" s="3"/>
      <c r="D626" s="11"/>
      <c r="E626" s="11"/>
      <c r="F626" s="1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</row>
    <row r="627" spans="1:60" ht="12.75" customHeight="1" x14ac:dyDescent="0.2">
      <c r="A627" s="3"/>
      <c r="B627" s="1"/>
      <c r="C627" s="3"/>
      <c r="D627" s="11"/>
      <c r="E627" s="11"/>
      <c r="F627" s="1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</row>
    <row r="628" spans="1:60" ht="12.75" customHeight="1" x14ac:dyDescent="0.2">
      <c r="A628" s="3"/>
      <c r="B628" s="1"/>
      <c r="C628" s="3"/>
      <c r="D628" s="11"/>
      <c r="E628" s="11"/>
      <c r="F628" s="1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</row>
    <row r="629" spans="1:60" ht="12.75" customHeight="1" x14ac:dyDescent="0.2">
      <c r="A629" s="3"/>
      <c r="B629" s="1"/>
      <c r="C629" s="3"/>
      <c r="D629" s="11"/>
      <c r="E629" s="11"/>
      <c r="F629" s="1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</row>
    <row r="630" spans="1:60" ht="12.75" customHeight="1" x14ac:dyDescent="0.2">
      <c r="A630" s="3"/>
      <c r="B630" s="1"/>
      <c r="C630" s="3"/>
      <c r="D630" s="11"/>
      <c r="E630" s="11"/>
      <c r="F630" s="11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</row>
    <row r="631" spans="1:60" ht="12.75" customHeight="1" x14ac:dyDescent="0.2">
      <c r="A631" s="3"/>
      <c r="B631" s="1"/>
      <c r="C631" s="3"/>
      <c r="D631" s="11"/>
      <c r="E631" s="11"/>
      <c r="F631" s="11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</row>
    <row r="632" spans="1:60" ht="12.75" customHeight="1" x14ac:dyDescent="0.2">
      <c r="A632" s="3"/>
      <c r="B632" s="1"/>
      <c r="C632" s="3"/>
      <c r="D632" s="11"/>
      <c r="E632" s="11"/>
      <c r="F632" s="1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</row>
    <row r="633" spans="1:60" ht="12.75" customHeight="1" x14ac:dyDescent="0.2">
      <c r="A633" s="3"/>
      <c r="B633" s="1"/>
      <c r="C633" s="3"/>
      <c r="D633" s="11"/>
      <c r="E633" s="11"/>
      <c r="F633" s="11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</row>
    <row r="634" spans="1:60" ht="12.75" customHeight="1" x14ac:dyDescent="0.2">
      <c r="A634" s="3"/>
      <c r="B634" s="1"/>
      <c r="C634" s="3"/>
      <c r="D634" s="11"/>
      <c r="E634" s="11"/>
      <c r="F634" s="1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</row>
    <row r="635" spans="1:60" ht="12.75" customHeight="1" x14ac:dyDescent="0.2">
      <c r="A635" s="3"/>
      <c r="B635" s="1"/>
      <c r="C635" s="3"/>
      <c r="D635" s="11"/>
      <c r="E635" s="11"/>
      <c r="F635" s="11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</row>
    <row r="636" spans="1:60" ht="12.75" customHeight="1" x14ac:dyDescent="0.2">
      <c r="A636" s="3"/>
      <c r="B636" s="1"/>
      <c r="C636" s="3"/>
      <c r="D636" s="11"/>
      <c r="E636" s="11"/>
      <c r="F636" s="11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</row>
    <row r="637" spans="1:60" ht="12.75" customHeight="1" x14ac:dyDescent="0.2">
      <c r="A637" s="3"/>
      <c r="B637" s="1"/>
      <c r="C637" s="3"/>
      <c r="D637" s="11"/>
      <c r="E637" s="11"/>
      <c r="F637" s="1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</row>
    <row r="638" spans="1:60" ht="12.75" customHeight="1" x14ac:dyDescent="0.2">
      <c r="A638" s="3"/>
      <c r="B638" s="1"/>
      <c r="C638" s="3"/>
      <c r="D638" s="11"/>
      <c r="E638" s="11"/>
      <c r="F638" s="1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</row>
    <row r="639" spans="1:60" ht="12.75" customHeight="1" x14ac:dyDescent="0.2">
      <c r="A639" s="3"/>
      <c r="B639" s="1"/>
      <c r="C639" s="3"/>
      <c r="D639" s="11"/>
      <c r="E639" s="11"/>
      <c r="F639" s="11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</row>
    <row r="640" spans="1:60" ht="12.75" customHeight="1" x14ac:dyDescent="0.2">
      <c r="A640" s="3"/>
      <c r="B640" s="1"/>
      <c r="C640" s="3"/>
      <c r="D640" s="11"/>
      <c r="E640" s="11"/>
      <c r="F640" s="1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</row>
    <row r="641" spans="1:60" ht="12.75" customHeight="1" x14ac:dyDescent="0.2">
      <c r="A641" s="3"/>
      <c r="B641" s="1"/>
      <c r="C641" s="3"/>
      <c r="D641" s="11"/>
      <c r="E641" s="11"/>
      <c r="F641" s="1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</row>
    <row r="642" spans="1:60" ht="12.75" customHeight="1" x14ac:dyDescent="0.2">
      <c r="A642" s="3"/>
      <c r="B642" s="1"/>
      <c r="C642" s="3"/>
      <c r="D642" s="11"/>
      <c r="E642" s="11"/>
      <c r="F642" s="1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</row>
    <row r="643" spans="1:60" ht="12.75" customHeight="1" x14ac:dyDescent="0.2">
      <c r="A643" s="3"/>
      <c r="B643" s="1"/>
      <c r="C643" s="3"/>
      <c r="D643" s="11"/>
      <c r="E643" s="11"/>
      <c r="F643" s="1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</row>
    <row r="644" spans="1:60" ht="12.75" customHeight="1" x14ac:dyDescent="0.2">
      <c r="A644" s="3"/>
      <c r="B644" s="1"/>
      <c r="C644" s="3"/>
      <c r="D644" s="11"/>
      <c r="E644" s="11"/>
      <c r="F644" s="1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</row>
    <row r="645" spans="1:60" ht="12.75" customHeight="1" x14ac:dyDescent="0.2">
      <c r="A645" s="3"/>
      <c r="B645" s="1"/>
      <c r="C645" s="3"/>
      <c r="D645" s="11"/>
      <c r="E645" s="11"/>
      <c r="F645" s="1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</row>
    <row r="646" spans="1:60" ht="12.75" customHeight="1" x14ac:dyDescent="0.2">
      <c r="A646" s="3"/>
      <c r="B646" s="1"/>
      <c r="C646" s="3"/>
      <c r="D646" s="11"/>
      <c r="E646" s="11"/>
      <c r="F646" s="1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</row>
    <row r="647" spans="1:60" ht="12.75" customHeight="1" x14ac:dyDescent="0.2">
      <c r="A647" s="3"/>
      <c r="B647" s="1"/>
      <c r="C647" s="3"/>
      <c r="D647" s="11"/>
      <c r="E647" s="11"/>
      <c r="F647" s="11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</row>
    <row r="648" spans="1:60" ht="12.75" customHeight="1" x14ac:dyDescent="0.2">
      <c r="A648" s="3"/>
      <c r="B648" s="1"/>
      <c r="C648" s="3"/>
      <c r="D648" s="11"/>
      <c r="E648" s="11"/>
      <c r="F648" s="11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</row>
    <row r="649" spans="1:60" ht="12.75" customHeight="1" x14ac:dyDescent="0.2">
      <c r="A649" s="3"/>
      <c r="B649" s="1"/>
      <c r="C649" s="3"/>
      <c r="D649" s="11"/>
      <c r="E649" s="11"/>
      <c r="F649" s="11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</row>
    <row r="650" spans="1:60" ht="12.75" customHeight="1" x14ac:dyDescent="0.2">
      <c r="A650" s="3"/>
      <c r="B650" s="1"/>
      <c r="C650" s="3"/>
      <c r="D650" s="11"/>
      <c r="E650" s="11"/>
      <c r="F650" s="11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</row>
    <row r="651" spans="1:60" ht="12.75" customHeight="1" x14ac:dyDescent="0.2">
      <c r="A651" s="3"/>
      <c r="B651" s="1"/>
      <c r="C651" s="3"/>
      <c r="D651" s="11"/>
      <c r="E651" s="11"/>
      <c r="F651" s="11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</row>
    <row r="652" spans="1:60" ht="12.75" customHeight="1" x14ac:dyDescent="0.2">
      <c r="A652" s="3"/>
      <c r="B652" s="1"/>
      <c r="C652" s="3"/>
      <c r="D652" s="11"/>
      <c r="E652" s="11"/>
      <c r="F652" s="11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</row>
    <row r="653" spans="1:60" ht="12.75" customHeight="1" x14ac:dyDescent="0.2">
      <c r="A653" s="3"/>
      <c r="B653" s="1"/>
      <c r="C653" s="3"/>
      <c r="D653" s="11"/>
      <c r="E653" s="11"/>
      <c r="F653" s="11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</row>
    <row r="654" spans="1:60" ht="12.75" customHeight="1" x14ac:dyDescent="0.2">
      <c r="A654" s="3"/>
      <c r="B654" s="1"/>
      <c r="C654" s="3"/>
      <c r="D654" s="11"/>
      <c r="E654" s="11"/>
      <c r="F654" s="11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</row>
    <row r="655" spans="1:60" ht="12.75" customHeight="1" x14ac:dyDescent="0.2">
      <c r="A655" s="3"/>
      <c r="B655" s="1"/>
      <c r="C655" s="3"/>
      <c r="D655" s="11"/>
      <c r="E655" s="11"/>
      <c r="F655" s="11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</row>
    <row r="656" spans="1:60" ht="12.75" customHeight="1" x14ac:dyDescent="0.2">
      <c r="A656" s="3"/>
      <c r="B656" s="1"/>
      <c r="C656" s="3"/>
      <c r="D656" s="11"/>
      <c r="E656" s="11"/>
      <c r="F656" s="1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</row>
    <row r="657" spans="1:60" ht="12.75" customHeight="1" x14ac:dyDescent="0.2">
      <c r="A657" s="3"/>
      <c r="B657" s="1"/>
      <c r="C657" s="3"/>
      <c r="D657" s="11"/>
      <c r="E657" s="11"/>
      <c r="F657" s="1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</row>
    <row r="658" spans="1:60" ht="12.75" customHeight="1" x14ac:dyDescent="0.2">
      <c r="A658" s="3"/>
      <c r="B658" s="1"/>
      <c r="C658" s="3"/>
      <c r="D658" s="11"/>
      <c r="E658" s="11"/>
      <c r="F658" s="1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</row>
    <row r="659" spans="1:60" ht="12.75" customHeight="1" x14ac:dyDescent="0.2">
      <c r="A659" s="3"/>
      <c r="B659" s="1"/>
      <c r="C659" s="3"/>
      <c r="D659" s="11"/>
      <c r="E659" s="11"/>
      <c r="F659" s="1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</row>
    <row r="660" spans="1:60" ht="12.75" customHeight="1" x14ac:dyDescent="0.2">
      <c r="A660" s="3"/>
      <c r="B660" s="1"/>
      <c r="C660" s="3"/>
      <c r="D660" s="11"/>
      <c r="E660" s="11"/>
      <c r="F660" s="11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</row>
    <row r="661" spans="1:60" ht="12.75" customHeight="1" x14ac:dyDescent="0.2">
      <c r="A661" s="3"/>
      <c r="B661" s="1"/>
      <c r="C661" s="3"/>
      <c r="D661" s="11"/>
      <c r="E661" s="11"/>
      <c r="F661" s="11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</row>
    <row r="662" spans="1:60" ht="12.75" customHeight="1" x14ac:dyDescent="0.2">
      <c r="A662" s="3"/>
      <c r="B662" s="1"/>
      <c r="C662" s="3"/>
      <c r="D662" s="11"/>
      <c r="E662" s="11"/>
      <c r="F662" s="1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</row>
    <row r="663" spans="1:60" ht="12.75" customHeight="1" x14ac:dyDescent="0.2">
      <c r="A663" s="3"/>
      <c r="B663" s="1"/>
      <c r="C663" s="3"/>
      <c r="D663" s="11"/>
      <c r="E663" s="11"/>
      <c r="F663" s="1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</row>
    <row r="664" spans="1:60" ht="12.75" customHeight="1" x14ac:dyDescent="0.2">
      <c r="A664" s="3"/>
      <c r="B664" s="1"/>
      <c r="C664" s="3"/>
      <c r="D664" s="11"/>
      <c r="E664" s="11"/>
      <c r="F664" s="11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</row>
    <row r="665" spans="1:60" ht="12.75" customHeight="1" x14ac:dyDescent="0.2">
      <c r="A665" s="3"/>
      <c r="B665" s="1"/>
      <c r="C665" s="3"/>
      <c r="D665" s="11"/>
      <c r="E665" s="11"/>
      <c r="F665" s="11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</row>
    <row r="666" spans="1:60" ht="12.75" customHeight="1" x14ac:dyDescent="0.2">
      <c r="A666" s="3"/>
      <c r="B666" s="1"/>
      <c r="C666" s="3"/>
      <c r="D666" s="11"/>
      <c r="E666" s="11"/>
      <c r="F666" s="1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</row>
    <row r="667" spans="1:60" ht="12.75" customHeight="1" x14ac:dyDescent="0.2">
      <c r="A667" s="3"/>
      <c r="B667" s="1"/>
      <c r="C667" s="3"/>
      <c r="D667" s="11"/>
      <c r="E667" s="11"/>
      <c r="F667" s="1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</row>
    <row r="668" spans="1:60" ht="12.75" customHeight="1" x14ac:dyDescent="0.2">
      <c r="A668" s="3"/>
      <c r="B668" s="1"/>
      <c r="C668" s="3"/>
      <c r="D668" s="11"/>
      <c r="E668" s="11"/>
      <c r="F668" s="11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</row>
    <row r="669" spans="1:60" ht="12.75" customHeight="1" x14ac:dyDescent="0.2">
      <c r="A669" s="3"/>
      <c r="B669" s="1"/>
      <c r="C669" s="3"/>
      <c r="D669" s="11"/>
      <c r="E669" s="11"/>
      <c r="F669" s="1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</row>
    <row r="670" spans="1:60" ht="12.75" customHeight="1" x14ac:dyDescent="0.2">
      <c r="A670" s="3"/>
      <c r="B670" s="1"/>
      <c r="C670" s="3"/>
      <c r="D670" s="11"/>
      <c r="E670" s="11"/>
      <c r="F670" s="1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</row>
    <row r="671" spans="1:60" ht="12.75" customHeight="1" x14ac:dyDescent="0.2">
      <c r="A671" s="3"/>
      <c r="B671" s="1"/>
      <c r="C671" s="3"/>
      <c r="D671" s="11"/>
      <c r="E671" s="11"/>
      <c r="F671" s="11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</row>
    <row r="672" spans="1:60" ht="12.75" customHeight="1" x14ac:dyDescent="0.2">
      <c r="A672" s="3"/>
      <c r="B672" s="1"/>
      <c r="C672" s="3"/>
      <c r="D672" s="11"/>
      <c r="E672" s="11"/>
      <c r="F672" s="1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</row>
    <row r="673" spans="1:60" ht="12.75" customHeight="1" x14ac:dyDescent="0.2">
      <c r="A673" s="3"/>
      <c r="B673" s="1"/>
      <c r="C673" s="3"/>
      <c r="D673" s="11"/>
      <c r="E673" s="11"/>
      <c r="F673" s="1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</row>
    <row r="674" spans="1:60" ht="12.75" customHeight="1" x14ac:dyDescent="0.2">
      <c r="A674" s="3"/>
      <c r="B674" s="1"/>
      <c r="C674" s="3"/>
      <c r="D674" s="11"/>
      <c r="E674" s="11"/>
      <c r="F674" s="1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</row>
    <row r="675" spans="1:60" ht="12.75" customHeight="1" x14ac:dyDescent="0.2">
      <c r="A675" s="3"/>
      <c r="B675" s="1"/>
      <c r="C675" s="3"/>
      <c r="D675" s="11"/>
      <c r="E675" s="11"/>
      <c r="F675" s="1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</row>
    <row r="676" spans="1:60" ht="12.75" customHeight="1" x14ac:dyDescent="0.2">
      <c r="A676" s="3"/>
      <c r="B676" s="1"/>
      <c r="C676" s="3"/>
      <c r="D676" s="11"/>
      <c r="E676" s="11"/>
      <c r="F676" s="1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</row>
    <row r="677" spans="1:60" ht="12.75" customHeight="1" x14ac:dyDescent="0.2">
      <c r="A677" s="3"/>
      <c r="B677" s="1"/>
      <c r="C677" s="3"/>
      <c r="D677" s="11"/>
      <c r="E677" s="11"/>
      <c r="F677" s="1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</row>
    <row r="678" spans="1:60" ht="12.75" customHeight="1" x14ac:dyDescent="0.2">
      <c r="A678" s="3"/>
      <c r="B678" s="1"/>
      <c r="C678" s="3"/>
      <c r="D678" s="11"/>
      <c r="E678" s="11"/>
      <c r="F678" s="1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</row>
    <row r="679" spans="1:60" ht="12.75" customHeight="1" x14ac:dyDescent="0.2">
      <c r="A679" s="3"/>
      <c r="B679" s="1"/>
      <c r="C679" s="3"/>
      <c r="D679" s="11"/>
      <c r="E679" s="11"/>
      <c r="F679" s="1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</row>
    <row r="680" spans="1:60" ht="12.75" customHeight="1" x14ac:dyDescent="0.2">
      <c r="A680" s="3"/>
      <c r="B680" s="1"/>
      <c r="C680" s="3"/>
      <c r="D680" s="11"/>
      <c r="E680" s="11"/>
      <c r="F680" s="1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</row>
    <row r="681" spans="1:60" ht="12.75" customHeight="1" x14ac:dyDescent="0.2">
      <c r="A681" s="3"/>
      <c r="B681" s="1"/>
      <c r="C681" s="3"/>
      <c r="D681" s="11"/>
      <c r="E681" s="11"/>
      <c r="F681" s="11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</row>
    <row r="682" spans="1:60" ht="12.75" customHeight="1" x14ac:dyDescent="0.2">
      <c r="A682" s="3"/>
      <c r="B682" s="1"/>
      <c r="C682" s="3"/>
      <c r="D682" s="11"/>
      <c r="E682" s="11"/>
      <c r="F682" s="1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</row>
    <row r="683" spans="1:60" ht="12.75" customHeight="1" x14ac:dyDescent="0.2">
      <c r="A683" s="3"/>
      <c r="B683" s="1"/>
      <c r="C683" s="3"/>
      <c r="D683" s="11"/>
      <c r="E683" s="11"/>
      <c r="F683" s="1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</row>
    <row r="684" spans="1:60" ht="12.75" customHeight="1" x14ac:dyDescent="0.2">
      <c r="A684" s="3"/>
      <c r="B684" s="1"/>
      <c r="C684" s="3"/>
      <c r="D684" s="11"/>
      <c r="E684" s="11"/>
      <c r="F684" s="1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</row>
    <row r="685" spans="1:60" ht="12.75" customHeight="1" x14ac:dyDescent="0.2">
      <c r="A685" s="3"/>
      <c r="B685" s="1"/>
      <c r="C685" s="3"/>
      <c r="D685" s="11"/>
      <c r="E685" s="11"/>
      <c r="F685" s="1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</row>
    <row r="686" spans="1:60" ht="12.75" customHeight="1" x14ac:dyDescent="0.2">
      <c r="A686" s="3"/>
      <c r="B686" s="1"/>
      <c r="C686" s="3"/>
      <c r="D686" s="11"/>
      <c r="E686" s="11"/>
      <c r="F686" s="11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</row>
    <row r="687" spans="1:60" ht="12.75" customHeight="1" x14ac:dyDescent="0.2">
      <c r="A687" s="3"/>
      <c r="B687" s="1"/>
      <c r="C687" s="3"/>
      <c r="D687" s="11"/>
      <c r="E687" s="11"/>
      <c r="F687" s="11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</row>
    <row r="688" spans="1:60" ht="12.75" customHeight="1" x14ac:dyDescent="0.2">
      <c r="A688" s="3"/>
      <c r="B688" s="1"/>
      <c r="C688" s="3"/>
      <c r="D688" s="11"/>
      <c r="E688" s="11"/>
      <c r="F688" s="1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</row>
    <row r="689" spans="1:60" ht="12.75" customHeight="1" x14ac:dyDescent="0.2">
      <c r="A689" s="3"/>
      <c r="B689" s="1"/>
      <c r="C689" s="3"/>
      <c r="D689" s="11"/>
      <c r="E689" s="11"/>
      <c r="F689" s="1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</row>
    <row r="690" spans="1:60" ht="12.75" customHeight="1" x14ac:dyDescent="0.2">
      <c r="A690" s="3"/>
      <c r="B690" s="1"/>
      <c r="C690" s="3"/>
      <c r="D690" s="11"/>
      <c r="E690" s="11"/>
      <c r="F690" s="1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</row>
    <row r="691" spans="1:60" ht="12.75" customHeight="1" x14ac:dyDescent="0.2">
      <c r="A691" s="3"/>
      <c r="B691" s="1"/>
      <c r="C691" s="3"/>
      <c r="D691" s="11"/>
      <c r="E691" s="11"/>
      <c r="F691" s="1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</row>
    <row r="692" spans="1:60" ht="12.75" customHeight="1" x14ac:dyDescent="0.2">
      <c r="A692" s="3"/>
      <c r="B692" s="1"/>
      <c r="C692" s="3"/>
      <c r="D692" s="11"/>
      <c r="E692" s="11"/>
      <c r="F692" s="11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</row>
    <row r="693" spans="1:60" ht="12.75" customHeight="1" x14ac:dyDescent="0.2">
      <c r="A693" s="3"/>
      <c r="B693" s="1"/>
      <c r="C693" s="3"/>
      <c r="D693" s="11"/>
      <c r="E693" s="11"/>
      <c r="F693" s="1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</row>
    <row r="694" spans="1:60" ht="12.75" customHeight="1" x14ac:dyDescent="0.2">
      <c r="A694" s="3"/>
      <c r="B694" s="1"/>
      <c r="C694" s="3"/>
      <c r="D694" s="11"/>
      <c r="E694" s="11"/>
      <c r="F694" s="1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</row>
    <row r="695" spans="1:60" ht="12.75" customHeight="1" x14ac:dyDescent="0.2">
      <c r="A695" s="3"/>
      <c r="B695" s="1"/>
      <c r="C695" s="3"/>
      <c r="D695" s="11"/>
      <c r="E695" s="11"/>
      <c r="F695" s="1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</row>
    <row r="696" spans="1:60" ht="12.75" customHeight="1" x14ac:dyDescent="0.2">
      <c r="A696" s="3"/>
      <c r="B696" s="1"/>
      <c r="C696" s="3"/>
      <c r="D696" s="11"/>
      <c r="E696" s="11"/>
      <c r="F696" s="1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</row>
    <row r="697" spans="1:60" ht="12.75" customHeight="1" x14ac:dyDescent="0.2">
      <c r="A697" s="3"/>
      <c r="B697" s="1"/>
      <c r="C697" s="3"/>
      <c r="D697" s="11"/>
      <c r="E697" s="11"/>
      <c r="F697" s="11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</row>
    <row r="698" spans="1:60" ht="12.75" customHeight="1" x14ac:dyDescent="0.2">
      <c r="A698" s="3"/>
      <c r="B698" s="1"/>
      <c r="C698" s="3"/>
      <c r="D698" s="11"/>
      <c r="E698" s="11"/>
      <c r="F698" s="1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</row>
    <row r="699" spans="1:60" ht="12.75" customHeight="1" x14ac:dyDescent="0.2">
      <c r="A699" s="3"/>
      <c r="B699" s="1"/>
      <c r="C699" s="3"/>
      <c r="D699" s="11"/>
      <c r="E699" s="11"/>
      <c r="F699" s="11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</row>
    <row r="700" spans="1:60" ht="12.75" customHeight="1" x14ac:dyDescent="0.2">
      <c r="A700" s="3"/>
      <c r="B700" s="1"/>
      <c r="C700" s="3"/>
      <c r="D700" s="11"/>
      <c r="E700" s="11"/>
      <c r="F700" s="11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</row>
    <row r="701" spans="1:60" ht="12.75" customHeight="1" x14ac:dyDescent="0.2">
      <c r="A701" s="3"/>
      <c r="B701" s="1"/>
      <c r="C701" s="3"/>
      <c r="D701" s="11"/>
      <c r="E701" s="11"/>
      <c r="F701" s="11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</row>
    <row r="702" spans="1:60" ht="12.75" customHeight="1" x14ac:dyDescent="0.2">
      <c r="A702" s="3"/>
      <c r="B702" s="1"/>
      <c r="C702" s="3"/>
      <c r="D702" s="11"/>
      <c r="E702" s="11"/>
      <c r="F702" s="1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</row>
    <row r="703" spans="1:60" ht="12.75" customHeight="1" x14ac:dyDescent="0.2">
      <c r="A703" s="3"/>
      <c r="B703" s="1"/>
      <c r="C703" s="3"/>
      <c r="D703" s="11"/>
      <c r="E703" s="11"/>
      <c r="F703" s="11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</row>
    <row r="704" spans="1:60" ht="12.75" customHeight="1" x14ac:dyDescent="0.2">
      <c r="A704" s="3"/>
      <c r="B704" s="1"/>
      <c r="C704" s="3"/>
      <c r="D704" s="11"/>
      <c r="E704" s="11"/>
      <c r="F704" s="11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</row>
    <row r="705" spans="1:60" ht="12.75" customHeight="1" x14ac:dyDescent="0.2">
      <c r="A705" s="3"/>
      <c r="B705" s="1"/>
      <c r="C705" s="3"/>
      <c r="D705" s="11"/>
      <c r="E705" s="11"/>
      <c r="F705" s="1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</row>
    <row r="706" spans="1:60" ht="12.75" customHeight="1" x14ac:dyDescent="0.2">
      <c r="A706" s="3"/>
      <c r="B706" s="1"/>
      <c r="C706" s="3"/>
      <c r="D706" s="11"/>
      <c r="E706" s="11"/>
      <c r="F706" s="1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</row>
    <row r="707" spans="1:60" ht="12.75" customHeight="1" x14ac:dyDescent="0.2">
      <c r="A707" s="3"/>
      <c r="B707" s="1"/>
      <c r="C707" s="3"/>
      <c r="D707" s="11"/>
      <c r="E707" s="11"/>
      <c r="F707" s="1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</row>
    <row r="708" spans="1:60" ht="12.75" customHeight="1" x14ac:dyDescent="0.2">
      <c r="A708" s="3"/>
      <c r="B708" s="1"/>
      <c r="C708" s="3"/>
      <c r="D708" s="11"/>
      <c r="E708" s="11"/>
      <c r="F708" s="1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</row>
    <row r="709" spans="1:60" ht="12.75" customHeight="1" x14ac:dyDescent="0.2">
      <c r="A709" s="3"/>
      <c r="B709" s="1"/>
      <c r="C709" s="3"/>
      <c r="D709" s="11"/>
      <c r="E709" s="11"/>
      <c r="F709" s="11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</row>
    <row r="710" spans="1:60" ht="12.75" customHeight="1" x14ac:dyDescent="0.2">
      <c r="A710" s="3"/>
      <c r="B710" s="1"/>
      <c r="C710" s="3"/>
      <c r="D710" s="11"/>
      <c r="E710" s="11"/>
      <c r="F710" s="11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</row>
    <row r="711" spans="1:60" ht="12.75" customHeight="1" x14ac:dyDescent="0.2">
      <c r="A711" s="3"/>
      <c r="B711" s="1"/>
      <c r="C711" s="3"/>
      <c r="D711" s="11"/>
      <c r="E711" s="11"/>
      <c r="F711" s="11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</row>
    <row r="712" spans="1:60" ht="12.75" customHeight="1" x14ac:dyDescent="0.2">
      <c r="A712" s="3"/>
      <c r="B712" s="1"/>
      <c r="C712" s="3"/>
      <c r="D712" s="11"/>
      <c r="E712" s="11"/>
      <c r="F712" s="1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</row>
    <row r="713" spans="1:60" ht="12.75" customHeight="1" x14ac:dyDescent="0.2">
      <c r="A713" s="3"/>
      <c r="B713" s="1"/>
      <c r="C713" s="3"/>
      <c r="D713" s="11"/>
      <c r="E713" s="11"/>
      <c r="F713" s="11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</row>
    <row r="714" spans="1:60" ht="12.75" customHeight="1" x14ac:dyDescent="0.2">
      <c r="A714" s="3"/>
      <c r="B714" s="1"/>
      <c r="C714" s="3"/>
      <c r="D714" s="11"/>
      <c r="E714" s="11"/>
      <c r="F714" s="11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</row>
    <row r="715" spans="1:60" ht="12.75" customHeight="1" x14ac:dyDescent="0.2">
      <c r="A715" s="3"/>
      <c r="B715" s="1"/>
      <c r="C715" s="3"/>
      <c r="D715" s="11"/>
      <c r="E715" s="11"/>
      <c r="F715" s="1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</row>
    <row r="716" spans="1:60" ht="12.75" customHeight="1" x14ac:dyDescent="0.2">
      <c r="A716" s="3"/>
      <c r="B716" s="1"/>
      <c r="C716" s="3"/>
      <c r="D716" s="11"/>
      <c r="E716" s="11"/>
      <c r="F716" s="1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</row>
    <row r="717" spans="1:60" ht="12.75" customHeight="1" x14ac:dyDescent="0.2">
      <c r="A717" s="3"/>
      <c r="B717" s="1"/>
      <c r="C717" s="3"/>
      <c r="D717" s="11"/>
      <c r="E717" s="11"/>
      <c r="F717" s="11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</row>
    <row r="718" spans="1:60" ht="12.75" customHeight="1" x14ac:dyDescent="0.2">
      <c r="A718" s="3"/>
      <c r="B718" s="1"/>
      <c r="C718" s="3"/>
      <c r="D718" s="11"/>
      <c r="E718" s="11"/>
      <c r="F718" s="11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</row>
    <row r="719" spans="1:60" ht="12.75" customHeight="1" x14ac:dyDescent="0.2">
      <c r="A719" s="3"/>
      <c r="B719" s="1"/>
      <c r="C719" s="3"/>
      <c r="D719" s="11"/>
      <c r="E719" s="11"/>
      <c r="F719" s="1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</row>
    <row r="720" spans="1:60" ht="12.75" customHeight="1" x14ac:dyDescent="0.2">
      <c r="A720" s="3"/>
      <c r="B720" s="1"/>
      <c r="C720" s="3"/>
      <c r="D720" s="11"/>
      <c r="E720" s="11"/>
      <c r="F720" s="1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</row>
    <row r="721" spans="1:60" ht="12.75" customHeight="1" x14ac:dyDescent="0.2">
      <c r="A721" s="3"/>
      <c r="B721" s="1"/>
      <c r="C721" s="3"/>
      <c r="D721" s="11"/>
      <c r="E721" s="11"/>
      <c r="F721" s="1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</row>
    <row r="722" spans="1:60" ht="12.75" customHeight="1" x14ac:dyDescent="0.2">
      <c r="A722" s="3"/>
      <c r="B722" s="1"/>
      <c r="C722" s="3"/>
      <c r="D722" s="11"/>
      <c r="E722" s="11"/>
      <c r="F722" s="11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</row>
    <row r="723" spans="1:60" ht="12.75" customHeight="1" x14ac:dyDescent="0.2">
      <c r="A723" s="3"/>
      <c r="B723" s="1"/>
      <c r="C723" s="3"/>
      <c r="D723" s="11"/>
      <c r="E723" s="11"/>
      <c r="F723" s="11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</row>
    <row r="724" spans="1:60" ht="12.75" customHeight="1" x14ac:dyDescent="0.2">
      <c r="A724" s="3"/>
      <c r="B724" s="1"/>
      <c r="C724" s="3"/>
      <c r="D724" s="11"/>
      <c r="E724" s="11"/>
      <c r="F724" s="11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</row>
    <row r="725" spans="1:60" ht="12.75" customHeight="1" x14ac:dyDescent="0.2">
      <c r="A725" s="3"/>
      <c r="B725" s="1"/>
      <c r="C725" s="3"/>
      <c r="D725" s="11"/>
      <c r="E725" s="11"/>
      <c r="F725" s="11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</row>
    <row r="726" spans="1:60" ht="12.75" customHeight="1" x14ac:dyDescent="0.2">
      <c r="A726" s="3"/>
      <c r="B726" s="1"/>
      <c r="C726" s="3"/>
      <c r="D726" s="11"/>
      <c r="E726" s="11"/>
      <c r="F726" s="1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</row>
    <row r="727" spans="1:60" ht="12.75" customHeight="1" x14ac:dyDescent="0.2">
      <c r="A727" s="3"/>
      <c r="B727" s="1"/>
      <c r="C727" s="3"/>
      <c r="D727" s="11"/>
      <c r="E727" s="11"/>
      <c r="F727" s="11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</row>
    <row r="728" spans="1:60" ht="12.75" customHeight="1" x14ac:dyDescent="0.2">
      <c r="A728" s="3"/>
      <c r="B728" s="1"/>
      <c r="C728" s="3"/>
      <c r="D728" s="11"/>
      <c r="E728" s="11"/>
      <c r="F728" s="11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</row>
    <row r="729" spans="1:60" ht="12.75" customHeight="1" x14ac:dyDescent="0.2">
      <c r="A729" s="3"/>
      <c r="B729" s="1"/>
      <c r="C729" s="3"/>
      <c r="D729" s="11"/>
      <c r="E729" s="11"/>
      <c r="F729" s="11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</row>
    <row r="730" spans="1:60" ht="12.75" customHeight="1" x14ac:dyDescent="0.2">
      <c r="A730" s="3"/>
      <c r="B730" s="1"/>
      <c r="C730" s="3"/>
      <c r="D730" s="11"/>
      <c r="E730" s="11"/>
      <c r="F730" s="1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</row>
    <row r="731" spans="1:60" ht="12.75" customHeight="1" x14ac:dyDescent="0.2">
      <c r="A731" s="3"/>
      <c r="B731" s="1"/>
      <c r="C731" s="3"/>
      <c r="D731" s="11"/>
      <c r="E731" s="11"/>
      <c r="F731" s="1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</row>
    <row r="732" spans="1:60" ht="12.75" customHeight="1" x14ac:dyDescent="0.2">
      <c r="A732" s="3"/>
      <c r="B732" s="1"/>
      <c r="C732" s="3"/>
      <c r="D732" s="11"/>
      <c r="E732" s="11"/>
      <c r="F732" s="1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</row>
    <row r="733" spans="1:60" ht="12.75" customHeight="1" x14ac:dyDescent="0.2">
      <c r="A733" s="3"/>
      <c r="B733" s="1"/>
      <c r="C733" s="3"/>
      <c r="D733" s="11"/>
      <c r="E733" s="11"/>
      <c r="F733" s="1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</row>
    <row r="734" spans="1:60" ht="12.75" customHeight="1" x14ac:dyDescent="0.2">
      <c r="A734" s="3"/>
      <c r="B734" s="1"/>
      <c r="C734" s="3"/>
      <c r="D734" s="11"/>
      <c r="E734" s="11"/>
      <c r="F734" s="11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</row>
    <row r="735" spans="1:60" ht="12.75" customHeight="1" x14ac:dyDescent="0.2">
      <c r="A735" s="3"/>
      <c r="B735" s="1"/>
      <c r="C735" s="3"/>
      <c r="D735" s="11"/>
      <c r="E735" s="11"/>
      <c r="F735" s="11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</row>
    <row r="736" spans="1:60" ht="12.75" customHeight="1" x14ac:dyDescent="0.2">
      <c r="A736" s="3"/>
      <c r="B736" s="1"/>
      <c r="C736" s="3"/>
      <c r="D736" s="11"/>
      <c r="E736" s="11"/>
      <c r="F736" s="11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</row>
    <row r="737" spans="1:60" ht="12.75" customHeight="1" x14ac:dyDescent="0.2">
      <c r="A737" s="3"/>
      <c r="B737" s="1"/>
      <c r="C737" s="3"/>
      <c r="D737" s="11"/>
      <c r="E737" s="11"/>
      <c r="F737" s="11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</row>
    <row r="738" spans="1:60" ht="12.75" customHeight="1" x14ac:dyDescent="0.2">
      <c r="A738" s="3"/>
      <c r="B738" s="1"/>
      <c r="C738" s="3"/>
      <c r="D738" s="11"/>
      <c r="E738" s="11"/>
      <c r="F738" s="1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</row>
    <row r="739" spans="1:60" ht="12.75" customHeight="1" x14ac:dyDescent="0.2">
      <c r="A739" s="3"/>
      <c r="B739" s="1"/>
      <c r="C739" s="3"/>
      <c r="D739" s="11"/>
      <c r="E739" s="11"/>
      <c r="F739" s="1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</row>
    <row r="740" spans="1:60" ht="12.75" customHeight="1" x14ac:dyDescent="0.2">
      <c r="A740" s="3"/>
      <c r="B740" s="1"/>
      <c r="C740" s="3"/>
      <c r="D740" s="11"/>
      <c r="E740" s="11"/>
      <c r="F740" s="1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</row>
    <row r="741" spans="1:60" ht="12.75" customHeight="1" x14ac:dyDescent="0.2">
      <c r="A741" s="3"/>
      <c r="B741" s="1"/>
      <c r="C741" s="3"/>
      <c r="D741" s="11"/>
      <c r="E741" s="11"/>
      <c r="F741" s="1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</row>
    <row r="742" spans="1:60" ht="12.75" customHeight="1" x14ac:dyDescent="0.2">
      <c r="A742" s="3"/>
      <c r="B742" s="1"/>
      <c r="C742" s="3"/>
      <c r="D742" s="11"/>
      <c r="E742" s="11"/>
      <c r="F742" s="1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</row>
    <row r="743" spans="1:60" ht="12.75" customHeight="1" x14ac:dyDescent="0.2">
      <c r="A743" s="3"/>
      <c r="B743" s="1"/>
      <c r="C743" s="3"/>
      <c r="D743" s="11"/>
      <c r="E743" s="11"/>
      <c r="F743" s="1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</row>
    <row r="744" spans="1:60" ht="12.75" customHeight="1" x14ac:dyDescent="0.2">
      <c r="A744" s="3"/>
      <c r="B744" s="1"/>
      <c r="C744" s="3"/>
      <c r="D744" s="11"/>
      <c r="E744" s="11"/>
      <c r="F744" s="1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</row>
    <row r="745" spans="1:60" ht="12.75" customHeight="1" x14ac:dyDescent="0.2">
      <c r="A745" s="3"/>
      <c r="B745" s="1"/>
      <c r="C745" s="3"/>
      <c r="D745" s="11"/>
      <c r="E745" s="11"/>
      <c r="F745" s="1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</row>
    <row r="746" spans="1:60" ht="12.75" customHeight="1" x14ac:dyDescent="0.2">
      <c r="A746" s="3"/>
      <c r="B746" s="1"/>
      <c r="C746" s="3"/>
      <c r="D746" s="11"/>
      <c r="E746" s="11"/>
      <c r="F746" s="1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</row>
    <row r="747" spans="1:60" ht="12.75" customHeight="1" x14ac:dyDescent="0.2">
      <c r="A747" s="3"/>
      <c r="B747" s="1"/>
      <c r="C747" s="3"/>
      <c r="D747" s="11"/>
      <c r="E747" s="11"/>
      <c r="F747" s="1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</row>
    <row r="748" spans="1:60" ht="12.75" customHeight="1" x14ac:dyDescent="0.2">
      <c r="A748" s="3"/>
      <c r="B748" s="1"/>
      <c r="C748" s="3"/>
      <c r="D748" s="11"/>
      <c r="E748" s="11"/>
      <c r="F748" s="1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</row>
    <row r="749" spans="1:60" ht="12.75" customHeight="1" x14ac:dyDescent="0.2">
      <c r="A749" s="3"/>
      <c r="B749" s="1"/>
      <c r="C749" s="3"/>
      <c r="D749" s="11"/>
      <c r="E749" s="11"/>
      <c r="F749" s="11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</row>
    <row r="750" spans="1:60" ht="12.75" customHeight="1" x14ac:dyDescent="0.2">
      <c r="A750" s="3"/>
      <c r="B750" s="1"/>
      <c r="C750" s="3"/>
      <c r="D750" s="11"/>
      <c r="E750" s="11"/>
      <c r="F750" s="11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</row>
    <row r="751" spans="1:60" ht="12.75" customHeight="1" x14ac:dyDescent="0.2">
      <c r="A751" s="3"/>
      <c r="B751" s="1"/>
      <c r="C751" s="3"/>
      <c r="D751" s="11"/>
      <c r="E751" s="11"/>
      <c r="F751" s="1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</row>
    <row r="752" spans="1:60" ht="12.75" customHeight="1" x14ac:dyDescent="0.2">
      <c r="A752" s="3"/>
      <c r="B752" s="1"/>
      <c r="C752" s="3"/>
      <c r="D752" s="11"/>
      <c r="E752" s="11"/>
      <c r="F752" s="11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</row>
    <row r="753" spans="1:60" ht="12.75" customHeight="1" x14ac:dyDescent="0.2">
      <c r="A753" s="3"/>
      <c r="B753" s="1"/>
      <c r="C753" s="3"/>
      <c r="D753" s="11"/>
      <c r="E753" s="11"/>
      <c r="F753" s="1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</row>
    <row r="754" spans="1:60" ht="12.75" customHeight="1" x14ac:dyDescent="0.2">
      <c r="A754" s="3"/>
      <c r="B754" s="1"/>
      <c r="C754" s="3"/>
      <c r="D754" s="11"/>
      <c r="E754" s="11"/>
      <c r="F754" s="1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</row>
    <row r="755" spans="1:60" ht="12.75" customHeight="1" x14ac:dyDescent="0.2">
      <c r="A755" s="3"/>
      <c r="B755" s="1"/>
      <c r="C755" s="3"/>
      <c r="D755" s="11"/>
      <c r="E755" s="11"/>
      <c r="F755" s="1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</row>
    <row r="756" spans="1:60" ht="12.75" customHeight="1" x14ac:dyDescent="0.2">
      <c r="A756" s="3"/>
      <c r="B756" s="1"/>
      <c r="C756" s="3"/>
      <c r="D756" s="11"/>
      <c r="E756" s="11"/>
      <c r="F756" s="1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</row>
    <row r="757" spans="1:60" ht="12.75" customHeight="1" x14ac:dyDescent="0.2">
      <c r="A757" s="3"/>
      <c r="B757" s="1"/>
      <c r="C757" s="3"/>
      <c r="D757" s="11"/>
      <c r="E757" s="11"/>
      <c r="F757" s="1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</row>
    <row r="758" spans="1:60" ht="12.75" customHeight="1" x14ac:dyDescent="0.2">
      <c r="A758" s="3"/>
      <c r="B758" s="1"/>
      <c r="C758" s="3"/>
      <c r="D758" s="11"/>
      <c r="E758" s="11"/>
      <c r="F758" s="1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</row>
    <row r="759" spans="1:60" ht="12.75" customHeight="1" x14ac:dyDescent="0.2">
      <c r="A759" s="3"/>
      <c r="B759" s="1"/>
      <c r="C759" s="3"/>
      <c r="D759" s="11"/>
      <c r="E759" s="11"/>
      <c r="F759" s="1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</row>
    <row r="760" spans="1:60" ht="12.75" customHeight="1" x14ac:dyDescent="0.2">
      <c r="A760" s="3"/>
      <c r="B760" s="1"/>
      <c r="C760" s="3"/>
      <c r="D760" s="11"/>
      <c r="E760" s="11"/>
      <c r="F760" s="1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</row>
    <row r="761" spans="1:60" ht="12.75" customHeight="1" x14ac:dyDescent="0.2">
      <c r="A761" s="3"/>
      <c r="B761" s="1"/>
      <c r="C761" s="3"/>
      <c r="D761" s="11"/>
      <c r="E761" s="11"/>
      <c r="F761" s="1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</row>
    <row r="762" spans="1:60" ht="12.75" customHeight="1" x14ac:dyDescent="0.2">
      <c r="A762" s="3"/>
      <c r="B762" s="1"/>
      <c r="C762" s="3"/>
      <c r="D762" s="11"/>
      <c r="E762" s="11"/>
      <c r="F762" s="11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</row>
    <row r="763" spans="1:60" ht="12.75" customHeight="1" x14ac:dyDescent="0.2">
      <c r="A763" s="3"/>
      <c r="B763" s="1"/>
      <c r="C763" s="3"/>
      <c r="D763" s="11"/>
      <c r="E763" s="11"/>
      <c r="F763" s="11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</row>
    <row r="764" spans="1:60" ht="12.75" customHeight="1" x14ac:dyDescent="0.2">
      <c r="A764" s="3"/>
      <c r="B764" s="1"/>
      <c r="C764" s="3"/>
      <c r="D764" s="11"/>
      <c r="E764" s="11"/>
      <c r="F764" s="11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</row>
    <row r="765" spans="1:60" ht="12.75" customHeight="1" x14ac:dyDescent="0.2">
      <c r="A765" s="3"/>
      <c r="B765" s="1"/>
      <c r="C765" s="3"/>
      <c r="D765" s="11"/>
      <c r="E765" s="11"/>
      <c r="F765" s="11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</row>
    <row r="766" spans="1:60" ht="12.75" customHeight="1" x14ac:dyDescent="0.2">
      <c r="A766" s="3"/>
      <c r="B766" s="1"/>
      <c r="C766" s="3"/>
      <c r="D766" s="11"/>
      <c r="E766" s="11"/>
      <c r="F766" s="1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</row>
    <row r="767" spans="1:60" ht="12.75" customHeight="1" x14ac:dyDescent="0.2">
      <c r="A767" s="3"/>
      <c r="B767" s="1"/>
      <c r="C767" s="3"/>
      <c r="D767" s="11"/>
      <c r="E767" s="11"/>
      <c r="F767" s="1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</row>
    <row r="768" spans="1:60" ht="12.75" customHeight="1" x14ac:dyDescent="0.2">
      <c r="A768" s="3"/>
      <c r="B768" s="1"/>
      <c r="C768" s="3"/>
      <c r="D768" s="11"/>
      <c r="E768" s="11"/>
      <c r="F768" s="1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</row>
    <row r="769" spans="1:60" ht="12.75" customHeight="1" x14ac:dyDescent="0.2">
      <c r="A769" s="3"/>
      <c r="B769" s="1"/>
      <c r="C769" s="3"/>
      <c r="D769" s="11"/>
      <c r="E769" s="11"/>
      <c r="F769" s="1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</row>
    <row r="770" spans="1:60" ht="12.75" customHeight="1" x14ac:dyDescent="0.2">
      <c r="A770" s="3"/>
      <c r="B770" s="1"/>
      <c r="C770" s="3"/>
      <c r="D770" s="11"/>
      <c r="E770" s="11"/>
      <c r="F770" s="1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</row>
    <row r="771" spans="1:60" ht="12.75" customHeight="1" x14ac:dyDescent="0.2">
      <c r="A771" s="3"/>
      <c r="B771" s="1"/>
      <c r="C771" s="3"/>
      <c r="D771" s="11"/>
      <c r="E771" s="11"/>
      <c r="F771" s="1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</row>
    <row r="772" spans="1:60" ht="12.75" customHeight="1" x14ac:dyDescent="0.2">
      <c r="A772" s="3"/>
      <c r="B772" s="1"/>
      <c r="C772" s="3"/>
      <c r="D772" s="11"/>
      <c r="E772" s="11"/>
      <c r="F772" s="11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</row>
    <row r="773" spans="1:60" ht="12.75" customHeight="1" x14ac:dyDescent="0.2">
      <c r="A773" s="3"/>
      <c r="B773" s="1"/>
      <c r="C773" s="3"/>
      <c r="D773" s="11"/>
      <c r="E773" s="11"/>
      <c r="F773" s="1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</row>
    <row r="774" spans="1:60" ht="12.75" customHeight="1" x14ac:dyDescent="0.2">
      <c r="A774" s="3"/>
      <c r="B774" s="1"/>
      <c r="C774" s="3"/>
      <c r="D774" s="11"/>
      <c r="E774" s="11"/>
      <c r="F774" s="11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</row>
    <row r="775" spans="1:60" ht="12.75" customHeight="1" x14ac:dyDescent="0.2">
      <c r="A775" s="3"/>
      <c r="B775" s="1"/>
      <c r="C775" s="3"/>
      <c r="D775" s="11"/>
      <c r="E775" s="11"/>
      <c r="F775" s="1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</row>
    <row r="776" spans="1:60" ht="12.75" customHeight="1" x14ac:dyDescent="0.2">
      <c r="A776" s="3"/>
      <c r="B776" s="1"/>
      <c r="C776" s="3"/>
      <c r="D776" s="11"/>
      <c r="E776" s="11"/>
      <c r="F776" s="1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</row>
    <row r="777" spans="1:60" ht="12.75" customHeight="1" x14ac:dyDescent="0.2">
      <c r="A777" s="3"/>
      <c r="B777" s="1"/>
      <c r="C777" s="3"/>
      <c r="D777" s="11"/>
      <c r="E777" s="11"/>
      <c r="F777" s="11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</row>
    <row r="778" spans="1:60" ht="12.75" customHeight="1" x14ac:dyDescent="0.2">
      <c r="A778" s="3"/>
      <c r="B778" s="1"/>
      <c r="C778" s="3"/>
      <c r="D778" s="11"/>
      <c r="E778" s="11"/>
      <c r="F778" s="1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</row>
    <row r="779" spans="1:60" ht="12.75" customHeight="1" x14ac:dyDescent="0.2">
      <c r="A779" s="3"/>
      <c r="B779" s="1"/>
      <c r="C779" s="3"/>
      <c r="D779" s="11"/>
      <c r="E779" s="11"/>
      <c r="F779" s="11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</row>
    <row r="780" spans="1:60" ht="12.75" customHeight="1" x14ac:dyDescent="0.2">
      <c r="A780" s="3"/>
      <c r="B780" s="1"/>
      <c r="C780" s="3"/>
      <c r="D780" s="11"/>
      <c r="E780" s="11"/>
      <c r="F780" s="1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</row>
    <row r="781" spans="1:60" ht="12.75" customHeight="1" x14ac:dyDescent="0.2">
      <c r="A781" s="3"/>
      <c r="B781" s="1"/>
      <c r="C781" s="3"/>
      <c r="D781" s="11"/>
      <c r="E781" s="11"/>
      <c r="F781" s="1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</row>
    <row r="782" spans="1:60" ht="12.75" customHeight="1" x14ac:dyDescent="0.2">
      <c r="A782" s="3"/>
      <c r="B782" s="1"/>
      <c r="C782" s="3"/>
      <c r="D782" s="11"/>
      <c r="E782" s="11"/>
      <c r="F782" s="1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</row>
    <row r="783" spans="1:60" ht="12.75" customHeight="1" x14ac:dyDescent="0.2">
      <c r="A783" s="3"/>
      <c r="B783" s="1"/>
      <c r="C783" s="3"/>
      <c r="D783" s="11"/>
      <c r="E783" s="11"/>
      <c r="F783" s="1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</row>
    <row r="784" spans="1:60" ht="12.75" customHeight="1" x14ac:dyDescent="0.2">
      <c r="A784" s="3"/>
      <c r="B784" s="1"/>
      <c r="C784" s="3"/>
      <c r="D784" s="11"/>
      <c r="E784" s="11"/>
      <c r="F784" s="1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</row>
    <row r="785" spans="1:60" ht="12.75" customHeight="1" x14ac:dyDescent="0.2">
      <c r="A785" s="3"/>
      <c r="B785" s="1"/>
      <c r="C785" s="3"/>
      <c r="D785" s="11"/>
      <c r="E785" s="11"/>
      <c r="F785" s="11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</row>
    <row r="786" spans="1:60" ht="12.75" customHeight="1" x14ac:dyDescent="0.2">
      <c r="A786" s="3"/>
      <c r="B786" s="1"/>
      <c r="C786" s="3"/>
      <c r="D786" s="11"/>
      <c r="E786" s="11"/>
      <c r="F786" s="1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</row>
    <row r="787" spans="1:60" ht="12.75" customHeight="1" x14ac:dyDescent="0.2">
      <c r="A787" s="3"/>
      <c r="B787" s="1"/>
      <c r="C787" s="3"/>
      <c r="D787" s="11"/>
      <c r="E787" s="11"/>
      <c r="F787" s="11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</row>
    <row r="788" spans="1:60" ht="12.75" customHeight="1" x14ac:dyDescent="0.2">
      <c r="A788" s="3"/>
      <c r="B788" s="1"/>
      <c r="C788" s="3"/>
      <c r="D788" s="11"/>
      <c r="E788" s="11"/>
      <c r="F788" s="11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</row>
    <row r="789" spans="1:60" ht="12.75" customHeight="1" x14ac:dyDescent="0.2">
      <c r="A789" s="3"/>
      <c r="B789" s="1"/>
      <c r="C789" s="3"/>
      <c r="D789" s="11"/>
      <c r="E789" s="11"/>
      <c r="F789" s="1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</row>
    <row r="790" spans="1:60" ht="12.75" customHeight="1" x14ac:dyDescent="0.2">
      <c r="A790" s="3"/>
      <c r="B790" s="1"/>
      <c r="C790" s="3"/>
      <c r="D790" s="11"/>
      <c r="E790" s="11"/>
      <c r="F790" s="1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</row>
    <row r="791" spans="1:60" ht="12.75" customHeight="1" x14ac:dyDescent="0.2">
      <c r="A791" s="3"/>
      <c r="B791" s="1"/>
      <c r="C791" s="3"/>
      <c r="D791" s="11"/>
      <c r="E791" s="11"/>
      <c r="F791" s="1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</row>
    <row r="792" spans="1:60" ht="12.75" customHeight="1" x14ac:dyDescent="0.2">
      <c r="A792" s="3"/>
      <c r="B792" s="1"/>
      <c r="C792" s="3"/>
      <c r="D792" s="11"/>
      <c r="E792" s="11"/>
      <c r="F792" s="1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</row>
    <row r="793" spans="1:60" ht="12.75" customHeight="1" x14ac:dyDescent="0.2">
      <c r="A793" s="3"/>
      <c r="B793" s="1"/>
      <c r="C793" s="3"/>
      <c r="D793" s="11"/>
      <c r="E793" s="11"/>
      <c r="F793" s="1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</row>
    <row r="794" spans="1:60" ht="12.75" customHeight="1" x14ac:dyDescent="0.2">
      <c r="A794" s="3"/>
      <c r="B794" s="1"/>
      <c r="C794" s="3"/>
      <c r="D794" s="11"/>
      <c r="E794" s="11"/>
      <c r="F794" s="1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</row>
    <row r="795" spans="1:60" ht="12.75" customHeight="1" x14ac:dyDescent="0.2">
      <c r="A795" s="3"/>
      <c r="B795" s="1"/>
      <c r="C795" s="3"/>
      <c r="D795" s="11"/>
      <c r="E795" s="11"/>
      <c r="F795" s="1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</row>
    <row r="796" spans="1:60" ht="12.75" customHeight="1" x14ac:dyDescent="0.2">
      <c r="A796" s="3"/>
      <c r="B796" s="1"/>
      <c r="C796" s="3"/>
      <c r="D796" s="11"/>
      <c r="E796" s="11"/>
      <c r="F796" s="1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</row>
    <row r="797" spans="1:60" ht="12.75" customHeight="1" x14ac:dyDescent="0.2">
      <c r="A797" s="3"/>
      <c r="B797" s="1"/>
      <c r="C797" s="3"/>
      <c r="D797" s="11"/>
      <c r="E797" s="11"/>
      <c r="F797" s="1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</row>
    <row r="798" spans="1:60" ht="12.75" customHeight="1" x14ac:dyDescent="0.2">
      <c r="A798" s="3"/>
      <c r="B798" s="1"/>
      <c r="C798" s="3"/>
      <c r="D798" s="11"/>
      <c r="E798" s="11"/>
      <c r="F798" s="1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</row>
    <row r="799" spans="1:60" ht="12.75" customHeight="1" x14ac:dyDescent="0.2">
      <c r="A799" s="3"/>
      <c r="B799" s="1"/>
      <c r="C799" s="3"/>
      <c r="D799" s="11"/>
      <c r="E799" s="11"/>
      <c r="F799" s="1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</row>
    <row r="800" spans="1:60" ht="12.75" customHeight="1" x14ac:dyDescent="0.2">
      <c r="A800" s="3"/>
      <c r="B800" s="1"/>
      <c r="C800" s="3"/>
      <c r="D800" s="11"/>
      <c r="E800" s="11"/>
      <c r="F800" s="11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</row>
    <row r="801" spans="1:60" ht="12.75" customHeight="1" x14ac:dyDescent="0.2">
      <c r="A801" s="3"/>
      <c r="B801" s="1"/>
      <c r="C801" s="3"/>
      <c r="D801" s="11"/>
      <c r="E801" s="11"/>
      <c r="F801" s="1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</row>
    <row r="802" spans="1:60" ht="12.75" customHeight="1" x14ac:dyDescent="0.2">
      <c r="A802" s="3"/>
      <c r="B802" s="1"/>
      <c r="C802" s="3"/>
      <c r="D802" s="11"/>
      <c r="E802" s="11"/>
      <c r="F802" s="1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</row>
    <row r="803" spans="1:60" ht="12.75" customHeight="1" x14ac:dyDescent="0.2">
      <c r="A803" s="3"/>
      <c r="B803" s="1"/>
      <c r="C803" s="3"/>
      <c r="D803" s="11"/>
      <c r="E803" s="11"/>
      <c r="F803" s="1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</row>
    <row r="804" spans="1:60" ht="12.75" customHeight="1" x14ac:dyDescent="0.2">
      <c r="A804" s="3"/>
      <c r="B804" s="1"/>
      <c r="C804" s="3"/>
      <c r="D804" s="11"/>
      <c r="E804" s="11"/>
      <c r="F804" s="1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</row>
    <row r="805" spans="1:60" ht="12.75" customHeight="1" x14ac:dyDescent="0.2">
      <c r="A805" s="3"/>
      <c r="B805" s="1"/>
      <c r="C805" s="3"/>
      <c r="D805" s="11"/>
      <c r="E805" s="11"/>
      <c r="F805" s="1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</row>
    <row r="806" spans="1:60" ht="12.75" customHeight="1" x14ac:dyDescent="0.2">
      <c r="A806" s="3"/>
      <c r="B806" s="1"/>
      <c r="C806" s="3"/>
      <c r="D806" s="11"/>
      <c r="E806" s="11"/>
      <c r="F806" s="1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</row>
    <row r="807" spans="1:60" ht="12.75" customHeight="1" x14ac:dyDescent="0.2">
      <c r="A807" s="3"/>
      <c r="B807" s="1"/>
      <c r="C807" s="3"/>
      <c r="D807" s="11"/>
      <c r="E807" s="11"/>
      <c r="F807" s="1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</row>
    <row r="808" spans="1:60" ht="12.75" customHeight="1" x14ac:dyDescent="0.2">
      <c r="A808" s="3"/>
      <c r="B808" s="1"/>
      <c r="C808" s="3"/>
      <c r="D808" s="11"/>
      <c r="E808" s="11"/>
      <c r="F808" s="1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</row>
    <row r="809" spans="1:60" ht="12.75" customHeight="1" x14ac:dyDescent="0.2">
      <c r="A809" s="3"/>
      <c r="B809" s="1"/>
      <c r="C809" s="3"/>
      <c r="D809" s="11"/>
      <c r="E809" s="11"/>
      <c r="F809" s="1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</row>
    <row r="810" spans="1:60" ht="12.75" customHeight="1" x14ac:dyDescent="0.2">
      <c r="A810" s="3"/>
      <c r="B810" s="1"/>
      <c r="C810" s="3"/>
      <c r="D810" s="11"/>
      <c r="E810" s="11"/>
      <c r="F810" s="1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</row>
    <row r="811" spans="1:60" ht="12.75" customHeight="1" x14ac:dyDescent="0.2">
      <c r="A811" s="3"/>
      <c r="B811" s="1"/>
      <c r="C811" s="3"/>
      <c r="D811" s="11"/>
      <c r="E811" s="11"/>
      <c r="F811" s="1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</row>
    <row r="812" spans="1:60" ht="12.75" customHeight="1" x14ac:dyDescent="0.2">
      <c r="A812" s="3"/>
      <c r="B812" s="1"/>
      <c r="C812" s="3"/>
      <c r="D812" s="11"/>
      <c r="E812" s="11"/>
      <c r="F812" s="1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</row>
    <row r="813" spans="1:60" ht="12.75" customHeight="1" x14ac:dyDescent="0.2">
      <c r="A813" s="3"/>
      <c r="B813" s="1"/>
      <c r="C813" s="3"/>
      <c r="D813" s="11"/>
      <c r="E813" s="11"/>
      <c r="F813" s="1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</row>
    <row r="814" spans="1:60" ht="12.75" customHeight="1" x14ac:dyDescent="0.2">
      <c r="A814" s="3"/>
      <c r="B814" s="1"/>
      <c r="C814" s="3"/>
      <c r="D814" s="11"/>
      <c r="E814" s="11"/>
      <c r="F814" s="1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</row>
    <row r="815" spans="1:60" ht="12.75" customHeight="1" x14ac:dyDescent="0.2">
      <c r="A815" s="3"/>
      <c r="B815" s="1"/>
      <c r="C815" s="3"/>
      <c r="D815" s="11"/>
      <c r="E815" s="11"/>
      <c r="F815" s="1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</row>
    <row r="816" spans="1:60" ht="12.75" customHeight="1" x14ac:dyDescent="0.2">
      <c r="A816" s="3"/>
      <c r="B816" s="1"/>
      <c r="C816" s="3"/>
      <c r="D816" s="11"/>
      <c r="E816" s="11"/>
      <c r="F816" s="1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</row>
    <row r="817" spans="1:60" ht="12.75" customHeight="1" x14ac:dyDescent="0.2">
      <c r="A817" s="3"/>
      <c r="B817" s="1"/>
      <c r="C817" s="3"/>
      <c r="D817" s="11"/>
      <c r="E817" s="11"/>
      <c r="F817" s="1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</row>
    <row r="818" spans="1:60" ht="12.75" customHeight="1" x14ac:dyDescent="0.2">
      <c r="A818" s="3"/>
      <c r="B818" s="1"/>
      <c r="C818" s="3"/>
      <c r="D818" s="11"/>
      <c r="E818" s="11"/>
      <c r="F818" s="11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</row>
    <row r="819" spans="1:60" ht="12.75" customHeight="1" x14ac:dyDescent="0.2">
      <c r="A819" s="3"/>
      <c r="B819" s="1"/>
      <c r="C819" s="3"/>
      <c r="D819" s="11"/>
      <c r="E819" s="11"/>
      <c r="F819" s="1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</row>
    <row r="820" spans="1:60" ht="12.75" customHeight="1" x14ac:dyDescent="0.2">
      <c r="A820" s="3"/>
      <c r="B820" s="1"/>
      <c r="C820" s="3"/>
      <c r="D820" s="11"/>
      <c r="E820" s="11"/>
      <c r="F820" s="11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</row>
    <row r="821" spans="1:60" ht="12.75" customHeight="1" x14ac:dyDescent="0.2">
      <c r="A821" s="3"/>
      <c r="B821" s="1"/>
      <c r="C821" s="3"/>
      <c r="D821" s="11"/>
      <c r="E821" s="11"/>
      <c r="F821" s="1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</row>
    <row r="822" spans="1:60" ht="12.75" customHeight="1" x14ac:dyDescent="0.2">
      <c r="A822" s="3"/>
      <c r="B822" s="1"/>
      <c r="C822" s="3"/>
      <c r="D822" s="11"/>
      <c r="E822" s="11"/>
      <c r="F822" s="11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</row>
    <row r="823" spans="1:60" ht="12.75" customHeight="1" x14ac:dyDescent="0.2">
      <c r="A823" s="3"/>
      <c r="B823" s="1"/>
      <c r="C823" s="3"/>
      <c r="D823" s="11"/>
      <c r="E823" s="11"/>
      <c r="F823" s="1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</row>
    <row r="824" spans="1:60" ht="12.75" customHeight="1" x14ac:dyDescent="0.2">
      <c r="A824" s="3"/>
      <c r="B824" s="1"/>
      <c r="C824" s="3"/>
      <c r="D824" s="11"/>
      <c r="E824" s="11"/>
      <c r="F824" s="1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</row>
    <row r="825" spans="1:60" ht="12.75" customHeight="1" x14ac:dyDescent="0.2">
      <c r="A825" s="3"/>
      <c r="B825" s="1"/>
      <c r="C825" s="3"/>
      <c r="D825" s="11"/>
      <c r="E825" s="11"/>
      <c r="F825" s="1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</row>
    <row r="826" spans="1:60" ht="12.75" customHeight="1" x14ac:dyDescent="0.2">
      <c r="A826" s="3"/>
      <c r="B826" s="1"/>
      <c r="C826" s="3"/>
      <c r="D826" s="11"/>
      <c r="E826" s="11"/>
      <c r="F826" s="11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</row>
    <row r="827" spans="1:60" ht="12.75" customHeight="1" x14ac:dyDescent="0.2">
      <c r="A827" s="3"/>
      <c r="B827" s="1"/>
      <c r="C827" s="3"/>
      <c r="D827" s="11"/>
      <c r="E827" s="11"/>
      <c r="F827" s="1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</row>
    <row r="828" spans="1:60" ht="12.75" customHeight="1" x14ac:dyDescent="0.2">
      <c r="A828" s="3"/>
      <c r="B828" s="1"/>
      <c r="C828" s="3"/>
      <c r="D828" s="11"/>
      <c r="E828" s="11"/>
      <c r="F828" s="1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</row>
    <row r="829" spans="1:60" ht="12.75" customHeight="1" x14ac:dyDescent="0.2">
      <c r="A829" s="3"/>
      <c r="B829" s="1"/>
      <c r="C829" s="3"/>
      <c r="D829" s="11"/>
      <c r="E829" s="11"/>
      <c r="F829" s="1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</row>
    <row r="830" spans="1:60" ht="12.75" customHeight="1" x14ac:dyDescent="0.2">
      <c r="A830" s="3"/>
      <c r="B830" s="1"/>
      <c r="C830" s="3"/>
      <c r="D830" s="11"/>
      <c r="E830" s="11"/>
      <c r="F830" s="11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</row>
    <row r="831" spans="1:60" ht="12.75" customHeight="1" x14ac:dyDescent="0.2">
      <c r="A831" s="3"/>
      <c r="B831" s="1"/>
      <c r="C831" s="3"/>
      <c r="D831" s="11"/>
      <c r="E831" s="11"/>
      <c r="F831" s="11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</row>
    <row r="832" spans="1:60" ht="12.75" customHeight="1" x14ac:dyDescent="0.2">
      <c r="A832" s="3"/>
      <c r="B832" s="1"/>
      <c r="C832" s="3"/>
      <c r="D832" s="11"/>
      <c r="E832" s="11"/>
      <c r="F832" s="11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</row>
    <row r="833" spans="1:60" ht="12.75" customHeight="1" x14ac:dyDescent="0.2">
      <c r="A833" s="3"/>
      <c r="B833" s="1"/>
      <c r="C833" s="3"/>
      <c r="D833" s="11"/>
      <c r="E833" s="11"/>
      <c r="F833" s="1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</row>
    <row r="834" spans="1:60" ht="12.75" customHeight="1" x14ac:dyDescent="0.2">
      <c r="A834" s="3"/>
      <c r="B834" s="1"/>
      <c r="C834" s="3"/>
      <c r="D834" s="11"/>
      <c r="E834" s="11"/>
      <c r="F834" s="1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</row>
    <row r="835" spans="1:60" ht="12.75" customHeight="1" x14ac:dyDescent="0.2">
      <c r="A835" s="3"/>
      <c r="B835" s="1"/>
      <c r="C835" s="3"/>
      <c r="D835" s="11"/>
      <c r="E835" s="11"/>
      <c r="F835" s="1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</row>
    <row r="836" spans="1:60" ht="12.75" customHeight="1" x14ac:dyDescent="0.2">
      <c r="A836" s="3"/>
      <c r="B836" s="1"/>
      <c r="C836" s="3"/>
      <c r="D836" s="11"/>
      <c r="E836" s="11"/>
      <c r="F836" s="1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</row>
    <row r="837" spans="1:60" ht="12.75" customHeight="1" x14ac:dyDescent="0.2">
      <c r="A837" s="3"/>
      <c r="B837" s="1"/>
      <c r="C837" s="3"/>
      <c r="D837" s="11"/>
      <c r="E837" s="11"/>
      <c r="F837" s="1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</row>
    <row r="838" spans="1:60" ht="12.75" customHeight="1" x14ac:dyDescent="0.2">
      <c r="A838" s="3"/>
      <c r="B838" s="1"/>
      <c r="C838" s="3"/>
      <c r="D838" s="11"/>
      <c r="E838" s="11"/>
      <c r="F838" s="1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</row>
    <row r="839" spans="1:60" ht="12.75" customHeight="1" x14ac:dyDescent="0.2">
      <c r="A839" s="3"/>
      <c r="B839" s="1"/>
      <c r="C839" s="3"/>
      <c r="D839" s="11"/>
      <c r="E839" s="11"/>
      <c r="F839" s="11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</row>
    <row r="840" spans="1:60" ht="12.75" customHeight="1" x14ac:dyDescent="0.2">
      <c r="A840" s="3"/>
      <c r="B840" s="1"/>
      <c r="C840" s="3"/>
      <c r="D840" s="11"/>
      <c r="E840" s="11"/>
      <c r="F840" s="11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</row>
    <row r="841" spans="1:60" ht="12.75" customHeight="1" x14ac:dyDescent="0.2">
      <c r="A841" s="3"/>
      <c r="B841" s="1"/>
      <c r="C841" s="3"/>
      <c r="D841" s="11"/>
      <c r="E841" s="11"/>
      <c r="F841" s="11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</row>
    <row r="842" spans="1:60" ht="12.75" customHeight="1" x14ac:dyDescent="0.2">
      <c r="A842" s="3"/>
      <c r="B842" s="1"/>
      <c r="C842" s="3"/>
      <c r="D842" s="11"/>
      <c r="E842" s="11"/>
      <c r="F842" s="11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</row>
    <row r="843" spans="1:60" ht="12.75" customHeight="1" x14ac:dyDescent="0.2">
      <c r="A843" s="3"/>
      <c r="B843" s="1"/>
      <c r="C843" s="3"/>
      <c r="D843" s="11"/>
      <c r="E843" s="11"/>
      <c r="F843" s="11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</row>
    <row r="844" spans="1:60" ht="12.75" customHeight="1" x14ac:dyDescent="0.2">
      <c r="A844" s="3"/>
      <c r="B844" s="1"/>
      <c r="C844" s="3"/>
      <c r="D844" s="11"/>
      <c r="E844" s="11"/>
      <c r="F844" s="11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</row>
    <row r="845" spans="1:60" ht="12.75" customHeight="1" x14ac:dyDescent="0.2">
      <c r="A845" s="3"/>
      <c r="B845" s="1"/>
      <c r="C845" s="3"/>
      <c r="D845" s="11"/>
      <c r="E845" s="11"/>
      <c r="F845" s="11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</row>
    <row r="846" spans="1:60" ht="12.75" customHeight="1" x14ac:dyDescent="0.2">
      <c r="A846" s="3"/>
      <c r="B846" s="1"/>
      <c r="C846" s="3"/>
      <c r="D846" s="11"/>
      <c r="E846" s="11"/>
      <c r="F846" s="11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</row>
    <row r="847" spans="1:60" ht="12.75" customHeight="1" x14ac:dyDescent="0.2">
      <c r="A847" s="3"/>
      <c r="B847" s="1"/>
      <c r="C847" s="3"/>
      <c r="D847" s="11"/>
      <c r="E847" s="11"/>
      <c r="F847" s="11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</row>
    <row r="848" spans="1:60" ht="12.75" customHeight="1" x14ac:dyDescent="0.2">
      <c r="A848" s="3"/>
      <c r="B848" s="1"/>
      <c r="C848" s="3"/>
      <c r="D848" s="11"/>
      <c r="E848" s="11"/>
      <c r="F848" s="1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</row>
    <row r="849" spans="1:60" ht="12.75" customHeight="1" x14ac:dyDescent="0.2">
      <c r="A849" s="3"/>
      <c r="B849" s="1"/>
      <c r="C849" s="3"/>
      <c r="D849" s="11"/>
      <c r="E849" s="11"/>
      <c r="F849" s="11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</row>
    <row r="850" spans="1:60" ht="12.75" customHeight="1" x14ac:dyDescent="0.2">
      <c r="A850" s="3"/>
      <c r="B850" s="1"/>
      <c r="C850" s="3"/>
      <c r="D850" s="11"/>
      <c r="E850" s="11"/>
      <c r="F850" s="1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</row>
    <row r="851" spans="1:60" ht="12.75" customHeight="1" x14ac:dyDescent="0.2">
      <c r="A851" s="3"/>
      <c r="B851" s="1"/>
      <c r="C851" s="3"/>
      <c r="D851" s="11"/>
      <c r="E851" s="11"/>
      <c r="F851" s="11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</row>
    <row r="852" spans="1:60" ht="12.75" customHeight="1" x14ac:dyDescent="0.2">
      <c r="A852" s="3"/>
      <c r="B852" s="1"/>
      <c r="C852" s="3"/>
      <c r="D852" s="11"/>
      <c r="E852" s="11"/>
      <c r="F852" s="11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</row>
    <row r="853" spans="1:60" ht="12.75" customHeight="1" x14ac:dyDescent="0.2">
      <c r="A853" s="3"/>
      <c r="B853" s="1"/>
      <c r="C853" s="3"/>
      <c r="D853" s="11"/>
      <c r="E853" s="11"/>
      <c r="F853" s="11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</row>
    <row r="854" spans="1:60" ht="12.75" customHeight="1" x14ac:dyDescent="0.2">
      <c r="A854" s="3"/>
      <c r="B854" s="1"/>
      <c r="C854" s="3"/>
      <c r="D854" s="11"/>
      <c r="E854" s="11"/>
      <c r="F854" s="11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</row>
    <row r="855" spans="1:60" ht="12.75" customHeight="1" x14ac:dyDescent="0.2">
      <c r="A855" s="3"/>
      <c r="B855" s="1"/>
      <c r="C855" s="3"/>
      <c r="D855" s="11"/>
      <c r="E855" s="11"/>
      <c r="F855" s="1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</row>
    <row r="856" spans="1:60" ht="12.75" customHeight="1" x14ac:dyDescent="0.2">
      <c r="A856" s="3"/>
      <c r="B856" s="1"/>
      <c r="C856" s="3"/>
      <c r="D856" s="11"/>
      <c r="E856" s="11"/>
      <c r="F856" s="1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</row>
    <row r="857" spans="1:60" ht="12.75" customHeight="1" x14ac:dyDescent="0.2">
      <c r="A857" s="3"/>
      <c r="B857" s="1"/>
      <c r="C857" s="3"/>
      <c r="D857" s="11"/>
      <c r="E857" s="11"/>
      <c r="F857" s="1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</row>
    <row r="858" spans="1:60" ht="12.75" customHeight="1" x14ac:dyDescent="0.2">
      <c r="A858" s="3"/>
      <c r="B858" s="1"/>
      <c r="C858" s="3"/>
      <c r="D858" s="11"/>
      <c r="E858" s="11"/>
      <c r="F858" s="1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</row>
    <row r="859" spans="1:60" ht="12.75" customHeight="1" x14ac:dyDescent="0.2">
      <c r="A859" s="3"/>
      <c r="B859" s="1"/>
      <c r="C859" s="3"/>
      <c r="D859" s="11"/>
      <c r="E859" s="11"/>
      <c r="F859" s="1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</row>
    <row r="860" spans="1:60" ht="12.75" customHeight="1" x14ac:dyDescent="0.2">
      <c r="A860" s="3"/>
      <c r="B860" s="1"/>
      <c r="C860" s="3"/>
      <c r="D860" s="11"/>
      <c r="E860" s="11"/>
      <c r="F860" s="1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</row>
    <row r="861" spans="1:60" ht="12.75" customHeight="1" x14ac:dyDescent="0.2">
      <c r="A861" s="3"/>
      <c r="B861" s="1"/>
      <c r="C861" s="3"/>
      <c r="D861" s="11"/>
      <c r="E861" s="11"/>
      <c r="F861" s="1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</row>
    <row r="862" spans="1:60" ht="12.75" customHeight="1" x14ac:dyDescent="0.2">
      <c r="A862" s="3"/>
      <c r="B862" s="1"/>
      <c r="C862" s="3"/>
      <c r="D862" s="11"/>
      <c r="E862" s="11"/>
      <c r="F862" s="1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</row>
    <row r="863" spans="1:60" ht="12.75" customHeight="1" x14ac:dyDescent="0.2">
      <c r="A863" s="3"/>
      <c r="B863" s="1"/>
      <c r="C863" s="3"/>
      <c r="D863" s="11"/>
      <c r="E863" s="11"/>
      <c r="F863" s="1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</row>
    <row r="864" spans="1:60" ht="12.75" customHeight="1" x14ac:dyDescent="0.2">
      <c r="A864" s="3"/>
      <c r="B864" s="1"/>
      <c r="C864" s="3"/>
      <c r="D864" s="11"/>
      <c r="E864" s="11"/>
      <c r="F864" s="11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</row>
    <row r="865" spans="1:60" ht="12.75" customHeight="1" x14ac:dyDescent="0.2">
      <c r="A865" s="3"/>
      <c r="B865" s="1"/>
      <c r="C865" s="3"/>
      <c r="D865" s="11"/>
      <c r="E865" s="11"/>
      <c r="F865" s="11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</row>
    <row r="866" spans="1:60" ht="12.75" customHeight="1" x14ac:dyDescent="0.2">
      <c r="A866" s="3"/>
      <c r="B866" s="1"/>
      <c r="C866" s="3"/>
      <c r="D866" s="11"/>
      <c r="E866" s="11"/>
      <c r="F866" s="11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</row>
    <row r="867" spans="1:60" ht="12.75" customHeight="1" x14ac:dyDescent="0.2">
      <c r="A867" s="3"/>
      <c r="B867" s="1"/>
      <c r="C867" s="3"/>
      <c r="D867" s="11"/>
      <c r="E867" s="11"/>
      <c r="F867" s="11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</row>
    <row r="868" spans="1:60" ht="12.75" customHeight="1" x14ac:dyDescent="0.2">
      <c r="A868" s="3"/>
      <c r="B868" s="1"/>
      <c r="C868" s="3"/>
      <c r="D868" s="11"/>
      <c r="E868" s="11"/>
      <c r="F868" s="11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</row>
    <row r="869" spans="1:60" ht="12.75" customHeight="1" x14ac:dyDescent="0.2">
      <c r="A869" s="3"/>
      <c r="B869" s="1"/>
      <c r="C869" s="3"/>
      <c r="D869" s="11"/>
      <c r="E869" s="11"/>
      <c r="F869" s="11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</row>
    <row r="870" spans="1:60" ht="12.75" customHeight="1" x14ac:dyDescent="0.2">
      <c r="A870" s="3"/>
      <c r="B870" s="1"/>
      <c r="C870" s="3"/>
      <c r="D870" s="11"/>
      <c r="E870" s="11"/>
      <c r="F870" s="11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</row>
    <row r="871" spans="1:60" ht="12.75" customHeight="1" x14ac:dyDescent="0.2">
      <c r="A871" s="3"/>
      <c r="B871" s="1"/>
      <c r="C871" s="3"/>
      <c r="D871" s="11"/>
      <c r="E871" s="11"/>
      <c r="F871" s="11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</row>
    <row r="872" spans="1:60" ht="12.75" customHeight="1" x14ac:dyDescent="0.2">
      <c r="A872" s="3"/>
      <c r="B872" s="1"/>
      <c r="C872" s="3"/>
      <c r="D872" s="11"/>
      <c r="E872" s="11"/>
      <c r="F872" s="11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</row>
    <row r="873" spans="1:60" ht="12.75" customHeight="1" x14ac:dyDescent="0.2">
      <c r="A873" s="3"/>
      <c r="B873" s="1"/>
      <c r="C873" s="3"/>
      <c r="D873" s="11"/>
      <c r="E873" s="11"/>
      <c r="F873" s="11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</row>
    <row r="874" spans="1:60" ht="12.75" customHeight="1" x14ac:dyDescent="0.2">
      <c r="A874" s="3"/>
      <c r="B874" s="1"/>
      <c r="C874" s="3"/>
      <c r="D874" s="11"/>
      <c r="E874" s="11"/>
      <c r="F874" s="11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</row>
    <row r="875" spans="1:60" ht="12.75" customHeight="1" x14ac:dyDescent="0.2">
      <c r="A875" s="3"/>
      <c r="B875" s="1"/>
      <c r="C875" s="3"/>
      <c r="D875" s="11"/>
      <c r="E875" s="11"/>
      <c r="F875" s="11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</row>
    <row r="876" spans="1:60" ht="12.75" customHeight="1" x14ac:dyDescent="0.2">
      <c r="A876" s="3"/>
      <c r="B876" s="1"/>
      <c r="C876" s="3"/>
      <c r="D876" s="11"/>
      <c r="E876" s="11"/>
      <c r="F876" s="11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</row>
    <row r="877" spans="1:60" ht="12.75" customHeight="1" x14ac:dyDescent="0.2">
      <c r="A877" s="3"/>
      <c r="B877" s="1"/>
      <c r="C877" s="3"/>
      <c r="D877" s="11"/>
      <c r="E877" s="11"/>
      <c r="F877" s="11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</row>
    <row r="878" spans="1:60" ht="12.75" customHeight="1" x14ac:dyDescent="0.2">
      <c r="A878" s="3"/>
      <c r="B878" s="1"/>
      <c r="C878" s="3"/>
      <c r="D878" s="11"/>
      <c r="E878" s="11"/>
      <c r="F878" s="11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</row>
    <row r="879" spans="1:60" ht="12.75" customHeight="1" x14ac:dyDescent="0.2">
      <c r="A879" s="3"/>
      <c r="B879" s="1"/>
      <c r="C879" s="3"/>
      <c r="D879" s="11"/>
      <c r="E879" s="11"/>
      <c r="F879" s="11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</row>
    <row r="880" spans="1:60" ht="12.75" customHeight="1" x14ac:dyDescent="0.2">
      <c r="A880" s="3"/>
      <c r="B880" s="1"/>
      <c r="C880" s="3"/>
      <c r="D880" s="11"/>
      <c r="E880" s="11"/>
      <c r="F880" s="11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</row>
    <row r="881" spans="1:60" ht="12.75" customHeight="1" x14ac:dyDescent="0.2">
      <c r="A881" s="3"/>
      <c r="B881" s="1"/>
      <c r="C881" s="3"/>
      <c r="D881" s="11"/>
      <c r="E881" s="11"/>
      <c r="F881" s="11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</row>
    <row r="882" spans="1:60" ht="12.75" customHeight="1" x14ac:dyDescent="0.2">
      <c r="A882" s="3"/>
      <c r="B882" s="1"/>
      <c r="C882" s="3"/>
      <c r="D882" s="11"/>
      <c r="E882" s="11"/>
      <c r="F882" s="11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</row>
    <row r="883" spans="1:60" ht="12.75" customHeight="1" x14ac:dyDescent="0.2">
      <c r="A883" s="3"/>
      <c r="B883" s="1"/>
      <c r="C883" s="3"/>
      <c r="D883" s="11"/>
      <c r="E883" s="11"/>
      <c r="F883" s="11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</row>
    <row r="884" spans="1:60" ht="12.75" customHeight="1" x14ac:dyDescent="0.2">
      <c r="A884" s="3"/>
      <c r="B884" s="1"/>
      <c r="C884" s="3"/>
      <c r="D884" s="11"/>
      <c r="E884" s="11"/>
      <c r="F884" s="11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</row>
    <row r="885" spans="1:60" ht="12.75" customHeight="1" x14ac:dyDescent="0.2">
      <c r="A885" s="3"/>
      <c r="B885" s="1"/>
      <c r="C885" s="3"/>
      <c r="D885" s="11"/>
      <c r="E885" s="11"/>
      <c r="F885" s="11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</row>
    <row r="886" spans="1:60" ht="12.75" customHeight="1" x14ac:dyDescent="0.2">
      <c r="A886" s="3"/>
      <c r="B886" s="1"/>
      <c r="C886" s="3"/>
      <c r="D886" s="11"/>
      <c r="E886" s="11"/>
      <c r="F886" s="11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</row>
    <row r="887" spans="1:60" ht="12.75" customHeight="1" x14ac:dyDescent="0.2">
      <c r="A887" s="3"/>
      <c r="B887" s="1"/>
      <c r="C887" s="3"/>
      <c r="D887" s="11"/>
      <c r="E887" s="11"/>
      <c r="F887" s="11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</row>
    <row r="888" spans="1:60" ht="12.75" customHeight="1" x14ac:dyDescent="0.2">
      <c r="A888" s="3"/>
      <c r="B888" s="1"/>
      <c r="C888" s="3"/>
      <c r="D888" s="11"/>
      <c r="E888" s="11"/>
      <c r="F888" s="11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</row>
    <row r="889" spans="1:60" ht="12.75" customHeight="1" x14ac:dyDescent="0.2">
      <c r="A889" s="3"/>
      <c r="B889" s="1"/>
      <c r="C889" s="3"/>
      <c r="D889" s="11"/>
      <c r="E889" s="11"/>
      <c r="F889" s="11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</row>
    <row r="890" spans="1:60" ht="12.75" customHeight="1" x14ac:dyDescent="0.2">
      <c r="A890" s="3"/>
      <c r="B890" s="1"/>
      <c r="C890" s="3"/>
      <c r="D890" s="11"/>
      <c r="E890" s="11"/>
      <c r="F890" s="11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</row>
    <row r="891" spans="1:60" ht="12.75" customHeight="1" x14ac:dyDescent="0.2">
      <c r="A891" s="3"/>
      <c r="B891" s="1"/>
      <c r="C891" s="3"/>
      <c r="D891" s="11"/>
      <c r="E891" s="11"/>
      <c r="F891" s="11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</row>
    <row r="892" spans="1:60" ht="12.75" customHeight="1" x14ac:dyDescent="0.2">
      <c r="A892" s="3"/>
      <c r="B892" s="1"/>
      <c r="C892" s="3"/>
      <c r="D892" s="11"/>
      <c r="E892" s="11"/>
      <c r="F892" s="11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</row>
    <row r="893" spans="1:60" ht="12.75" customHeight="1" x14ac:dyDescent="0.2">
      <c r="A893" s="3"/>
      <c r="B893" s="1"/>
      <c r="C893" s="3"/>
      <c r="D893" s="11"/>
      <c r="E893" s="11"/>
      <c r="F893" s="11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</row>
    <row r="894" spans="1:60" ht="12.75" customHeight="1" x14ac:dyDescent="0.2">
      <c r="A894" s="3"/>
      <c r="B894" s="1"/>
      <c r="C894" s="3"/>
      <c r="D894" s="11"/>
      <c r="E894" s="11"/>
      <c r="F894" s="11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</row>
    <row r="895" spans="1:60" ht="12.75" customHeight="1" x14ac:dyDescent="0.2">
      <c r="A895" s="3"/>
      <c r="B895" s="1"/>
      <c r="C895" s="3"/>
      <c r="D895" s="11"/>
      <c r="E895" s="11"/>
      <c r="F895" s="11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</row>
    <row r="896" spans="1:60" ht="12.75" customHeight="1" x14ac:dyDescent="0.2">
      <c r="A896" s="3"/>
      <c r="B896" s="1"/>
      <c r="C896" s="3"/>
      <c r="D896" s="11"/>
      <c r="E896" s="11"/>
      <c r="F896" s="11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</row>
    <row r="897" spans="1:60" ht="12.75" customHeight="1" x14ac:dyDescent="0.2">
      <c r="A897" s="3"/>
      <c r="B897" s="1"/>
      <c r="C897" s="3"/>
      <c r="D897" s="11"/>
      <c r="E897" s="11"/>
      <c r="F897" s="11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</row>
    <row r="898" spans="1:60" ht="12.75" customHeight="1" x14ac:dyDescent="0.2">
      <c r="A898" s="3"/>
      <c r="B898" s="1"/>
      <c r="C898" s="3"/>
      <c r="D898" s="11"/>
      <c r="E898" s="11"/>
      <c r="F898" s="11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</row>
    <row r="899" spans="1:60" ht="12.75" customHeight="1" x14ac:dyDescent="0.2">
      <c r="A899" s="3"/>
      <c r="B899" s="1"/>
      <c r="C899" s="3"/>
      <c r="D899" s="11"/>
      <c r="E899" s="11"/>
      <c r="F899" s="11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</row>
    <row r="900" spans="1:60" ht="12.75" customHeight="1" x14ac:dyDescent="0.2">
      <c r="A900" s="3"/>
      <c r="B900" s="1"/>
      <c r="C900" s="3"/>
      <c r="D900" s="11"/>
      <c r="E900" s="11"/>
      <c r="F900" s="11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</row>
    <row r="901" spans="1:60" ht="12.75" customHeight="1" x14ac:dyDescent="0.2">
      <c r="A901" s="3"/>
      <c r="B901" s="1"/>
      <c r="C901" s="3"/>
      <c r="D901" s="11"/>
      <c r="E901" s="11"/>
      <c r="F901" s="11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</row>
    <row r="902" spans="1:60" ht="12.75" customHeight="1" x14ac:dyDescent="0.2">
      <c r="A902" s="3"/>
      <c r="B902" s="1"/>
      <c r="C902" s="3"/>
      <c r="D902" s="11"/>
      <c r="E902" s="11"/>
      <c r="F902" s="11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</row>
    <row r="903" spans="1:60" ht="12.75" customHeight="1" x14ac:dyDescent="0.2">
      <c r="A903" s="3"/>
      <c r="B903" s="1"/>
      <c r="C903" s="3"/>
      <c r="D903" s="11"/>
      <c r="E903" s="11"/>
      <c r="F903" s="11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</row>
    <row r="904" spans="1:60" ht="12.75" customHeight="1" x14ac:dyDescent="0.2">
      <c r="A904" s="3"/>
      <c r="B904" s="1"/>
      <c r="C904" s="3"/>
      <c r="D904" s="11"/>
      <c r="E904" s="11"/>
      <c r="F904" s="11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</row>
    <row r="905" spans="1:60" ht="12.75" customHeight="1" x14ac:dyDescent="0.2">
      <c r="A905" s="3"/>
      <c r="B905" s="1"/>
      <c r="C905" s="3"/>
      <c r="D905" s="11"/>
      <c r="E905" s="11"/>
      <c r="F905" s="11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</row>
    <row r="906" spans="1:60" ht="12.75" customHeight="1" x14ac:dyDescent="0.2">
      <c r="A906" s="3"/>
      <c r="B906" s="1"/>
      <c r="C906" s="3"/>
      <c r="D906" s="11"/>
      <c r="E906" s="11"/>
      <c r="F906" s="11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</row>
    <row r="907" spans="1:60" ht="12.75" customHeight="1" x14ac:dyDescent="0.2">
      <c r="A907" s="3"/>
      <c r="B907" s="1"/>
      <c r="C907" s="3"/>
      <c r="D907" s="11"/>
      <c r="E907" s="11"/>
      <c r="F907" s="11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</row>
    <row r="908" spans="1:60" ht="12.75" customHeight="1" x14ac:dyDescent="0.2">
      <c r="A908" s="3"/>
      <c r="B908" s="1"/>
      <c r="C908" s="3"/>
      <c r="D908" s="11"/>
      <c r="E908" s="11"/>
      <c r="F908" s="11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</row>
    <row r="909" spans="1:60" ht="12.75" customHeight="1" x14ac:dyDescent="0.2">
      <c r="A909" s="3"/>
      <c r="B909" s="1"/>
      <c r="C909" s="3"/>
      <c r="D909" s="11"/>
      <c r="E909" s="11"/>
      <c r="F909" s="11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</row>
    <row r="910" spans="1:60" ht="12.75" customHeight="1" x14ac:dyDescent="0.2">
      <c r="A910" s="3"/>
      <c r="B910" s="1"/>
      <c r="C910" s="3"/>
      <c r="D910" s="11"/>
      <c r="E910" s="11"/>
      <c r="F910" s="11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</row>
    <row r="911" spans="1:60" ht="12.75" customHeight="1" x14ac:dyDescent="0.2">
      <c r="A911" s="3"/>
      <c r="B911" s="1"/>
      <c r="C911" s="3"/>
      <c r="D911" s="11"/>
      <c r="E911" s="11"/>
      <c r="F911" s="11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</row>
    <row r="912" spans="1:60" ht="12.75" customHeight="1" x14ac:dyDescent="0.2">
      <c r="A912" s="3"/>
      <c r="B912" s="1"/>
      <c r="C912" s="3"/>
      <c r="D912" s="11"/>
      <c r="E912" s="11"/>
      <c r="F912" s="11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</row>
    <row r="913" spans="1:60" ht="12.75" customHeight="1" x14ac:dyDescent="0.2">
      <c r="A913" s="3"/>
      <c r="B913" s="1"/>
      <c r="C913" s="3"/>
      <c r="D913" s="11"/>
      <c r="E913" s="11"/>
      <c r="F913" s="11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</row>
    <row r="914" spans="1:60" ht="12.75" customHeight="1" x14ac:dyDescent="0.2">
      <c r="A914" s="3"/>
      <c r="B914" s="1"/>
      <c r="C914" s="3"/>
      <c r="D914" s="11"/>
      <c r="E914" s="11"/>
      <c r="F914" s="11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</row>
    <row r="915" spans="1:60" ht="12.75" customHeight="1" x14ac:dyDescent="0.2">
      <c r="A915" s="3"/>
      <c r="B915" s="1"/>
      <c r="C915" s="3"/>
      <c r="D915" s="11"/>
      <c r="E915" s="11"/>
      <c r="F915" s="11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</row>
    <row r="916" spans="1:60" ht="12.75" customHeight="1" x14ac:dyDescent="0.2">
      <c r="A916" s="3"/>
      <c r="B916" s="1"/>
      <c r="C916" s="3"/>
      <c r="D916" s="11"/>
      <c r="E916" s="11"/>
      <c r="F916" s="11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</row>
    <row r="917" spans="1:60" ht="12.75" customHeight="1" x14ac:dyDescent="0.2">
      <c r="A917" s="3"/>
      <c r="B917" s="1"/>
      <c r="C917" s="3"/>
      <c r="D917" s="11"/>
      <c r="E917" s="11"/>
      <c r="F917" s="11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</row>
    <row r="918" spans="1:60" ht="12.75" customHeight="1" x14ac:dyDescent="0.2">
      <c r="A918" s="3"/>
      <c r="B918" s="1"/>
      <c r="C918" s="3"/>
      <c r="D918" s="11"/>
      <c r="E918" s="11"/>
      <c r="F918" s="11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</row>
    <row r="919" spans="1:60" ht="12.75" customHeight="1" x14ac:dyDescent="0.2">
      <c r="A919" s="3"/>
      <c r="B919" s="1"/>
      <c r="C919" s="3"/>
      <c r="D919" s="11"/>
      <c r="E919" s="11"/>
      <c r="F919" s="11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</row>
    <row r="920" spans="1:60" ht="12.75" customHeight="1" x14ac:dyDescent="0.2">
      <c r="A920" s="3"/>
      <c r="B920" s="1"/>
      <c r="C920" s="3"/>
      <c r="D920" s="11"/>
      <c r="E920" s="11"/>
      <c r="F920" s="11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</row>
    <row r="921" spans="1:60" ht="12.75" customHeight="1" x14ac:dyDescent="0.2">
      <c r="A921" s="3"/>
      <c r="B921" s="1"/>
      <c r="C921" s="3"/>
      <c r="D921" s="11"/>
      <c r="E921" s="11"/>
      <c r="F921" s="11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</row>
    <row r="922" spans="1:60" ht="12.75" customHeight="1" x14ac:dyDescent="0.2">
      <c r="A922" s="3"/>
      <c r="B922" s="1"/>
      <c r="C922" s="3"/>
      <c r="D922" s="11"/>
      <c r="E922" s="11"/>
      <c r="F922" s="11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</row>
    <row r="923" spans="1:60" ht="12.75" customHeight="1" x14ac:dyDescent="0.2">
      <c r="A923" s="3"/>
      <c r="B923" s="1"/>
      <c r="C923" s="3"/>
      <c r="D923" s="11"/>
      <c r="E923" s="11"/>
      <c r="F923" s="11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</row>
    <row r="924" spans="1:60" ht="12.75" customHeight="1" x14ac:dyDescent="0.2">
      <c r="A924" s="3"/>
      <c r="B924" s="1"/>
      <c r="C924" s="3"/>
      <c r="D924" s="11"/>
      <c r="E924" s="11"/>
      <c r="F924" s="11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</row>
    <row r="925" spans="1:60" ht="12.75" customHeight="1" x14ac:dyDescent="0.2">
      <c r="A925" s="3"/>
      <c r="B925" s="1"/>
      <c r="C925" s="3"/>
      <c r="D925" s="11"/>
      <c r="E925" s="11"/>
      <c r="F925" s="11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</row>
    <row r="926" spans="1:60" ht="12.75" customHeight="1" x14ac:dyDescent="0.2">
      <c r="A926" s="3"/>
      <c r="B926" s="1"/>
      <c r="C926" s="3"/>
      <c r="D926" s="11"/>
      <c r="E926" s="11"/>
      <c r="F926" s="11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</row>
    <row r="927" spans="1:60" ht="12.75" customHeight="1" x14ac:dyDescent="0.2">
      <c r="A927" s="3"/>
      <c r="B927" s="1"/>
      <c r="C927" s="3"/>
      <c r="D927" s="11"/>
      <c r="E927" s="11"/>
      <c r="F927" s="11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</row>
    <row r="928" spans="1:60" ht="12.75" customHeight="1" x14ac:dyDescent="0.2">
      <c r="A928" s="3"/>
      <c r="B928" s="1"/>
      <c r="C928" s="3"/>
      <c r="D928" s="11"/>
      <c r="E928" s="11"/>
      <c r="F928" s="11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</row>
    <row r="929" spans="1:60" ht="12.75" customHeight="1" x14ac:dyDescent="0.2">
      <c r="A929" s="3"/>
      <c r="B929" s="1"/>
      <c r="C929" s="3"/>
      <c r="D929" s="11"/>
      <c r="E929" s="11"/>
      <c r="F929" s="11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</row>
    <row r="930" spans="1:60" ht="12.75" customHeight="1" x14ac:dyDescent="0.2">
      <c r="A930" s="3"/>
      <c r="B930" s="1"/>
      <c r="C930" s="3"/>
      <c r="D930" s="11"/>
      <c r="E930" s="11"/>
      <c r="F930" s="11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</row>
    <row r="931" spans="1:60" ht="12.75" customHeight="1" x14ac:dyDescent="0.2">
      <c r="A931" s="3"/>
      <c r="B931" s="1"/>
      <c r="C931" s="3"/>
      <c r="D931" s="11"/>
      <c r="E931" s="11"/>
      <c r="F931" s="11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</row>
    <row r="932" spans="1:60" ht="12.75" customHeight="1" x14ac:dyDescent="0.2">
      <c r="A932" s="3"/>
      <c r="B932" s="1"/>
      <c r="C932" s="3"/>
      <c r="D932" s="11"/>
      <c r="E932" s="11"/>
      <c r="F932" s="11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</row>
    <row r="933" spans="1:60" ht="12.75" customHeight="1" x14ac:dyDescent="0.2">
      <c r="A933" s="3"/>
      <c r="B933" s="1"/>
      <c r="C933" s="3"/>
      <c r="D933" s="11"/>
      <c r="E933" s="11"/>
      <c r="F933" s="11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</row>
    <row r="934" spans="1:60" ht="12.75" customHeight="1" x14ac:dyDescent="0.2">
      <c r="A934" s="3"/>
      <c r="B934" s="1"/>
      <c r="C934" s="3"/>
      <c r="D934" s="11"/>
      <c r="E934" s="11"/>
      <c r="F934" s="11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H88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5.140625" customWidth="1"/>
    <col min="2" max="2" width="44.7109375" customWidth="1"/>
    <col min="3" max="3" width="14.7109375" hidden="1" customWidth="1"/>
    <col min="4" max="4" width="10.7109375" hidden="1" customWidth="1"/>
    <col min="5" max="5" width="11.28515625" hidden="1" customWidth="1"/>
    <col min="6" max="6" width="10.7109375" hidden="1" customWidth="1"/>
    <col min="7" max="7" width="14.7109375" hidden="1" customWidth="1"/>
    <col min="8" max="8" width="15.7109375" hidden="1" customWidth="1"/>
    <col min="9" max="9" width="17.28515625" hidden="1" customWidth="1"/>
    <col min="10" max="10" width="11.28515625" hidden="1" customWidth="1"/>
    <col min="11" max="11" width="14" hidden="1" customWidth="1"/>
    <col min="12" max="12" width="12.85546875" hidden="1" customWidth="1"/>
    <col min="13" max="13" width="14" hidden="1" customWidth="1"/>
    <col min="14" max="16" width="11.28515625" hidden="1" customWidth="1"/>
    <col min="17" max="19" width="12.85546875" hidden="1" customWidth="1"/>
    <col min="20" max="20" width="14.42578125" hidden="1" customWidth="1"/>
    <col min="21" max="21" width="13.42578125" hidden="1" customWidth="1"/>
    <col min="22" max="22" width="14" customWidth="1"/>
    <col min="23" max="23" width="13.140625" customWidth="1"/>
    <col min="24" max="24" width="13.42578125" customWidth="1"/>
    <col min="25" max="25" width="13.140625" customWidth="1"/>
    <col min="26" max="26" width="13.42578125" customWidth="1"/>
    <col min="27" max="27" width="14.140625" customWidth="1"/>
    <col min="28" max="28" width="14" customWidth="1"/>
    <col min="29" max="34" width="12.85546875" customWidth="1"/>
    <col min="35" max="35" width="14" customWidth="1"/>
    <col min="36" max="41" width="11.28515625" customWidth="1"/>
    <col min="42" max="49" width="11.28515625" hidden="1" customWidth="1"/>
    <col min="50" max="50" width="10.28515625" hidden="1" customWidth="1"/>
    <col min="51" max="51" width="12.85546875" hidden="1" customWidth="1"/>
    <col min="52" max="52" width="11.28515625" hidden="1" customWidth="1"/>
    <col min="53" max="55" width="0.140625" customWidth="1"/>
    <col min="56" max="57" width="14" customWidth="1"/>
    <col min="58" max="58" width="12.85546875" customWidth="1"/>
    <col min="59" max="59" width="14" customWidth="1"/>
    <col min="60" max="60" width="9.140625" customWidth="1"/>
  </cols>
  <sheetData>
    <row r="1" spans="1:60" ht="12.75" customHeight="1" x14ac:dyDescent="0.2">
      <c r="A1" s="1" t="s">
        <v>0</v>
      </c>
      <c r="B1" s="1"/>
      <c r="C1" s="1"/>
      <c r="D1" s="2"/>
      <c r="E1" s="2"/>
      <c r="F1" s="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 t="s">
        <v>1</v>
      </c>
      <c r="BH1" s="3"/>
    </row>
    <row r="2" spans="1:60" ht="12.75" customHeight="1" x14ac:dyDescent="0.2">
      <c r="A2" s="1" t="s">
        <v>2</v>
      </c>
      <c r="B2" s="1"/>
      <c r="C2" s="5" t="s">
        <v>3</v>
      </c>
      <c r="D2" s="1" t="s">
        <v>4</v>
      </c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 t="s">
        <v>5</v>
      </c>
      <c r="BH2" s="3"/>
    </row>
    <row r="3" spans="1:60" ht="12.75" customHeight="1" x14ac:dyDescent="0.2">
      <c r="A3" s="6" t="s">
        <v>6</v>
      </c>
      <c r="B3" s="1"/>
      <c r="C3" s="1"/>
      <c r="D3" s="2"/>
      <c r="E3" s="2"/>
      <c r="F3" s="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 t="s">
        <v>7</v>
      </c>
      <c r="BH3" s="3"/>
    </row>
    <row r="4" spans="1:60" ht="12.75" customHeight="1" x14ac:dyDescent="0.2">
      <c r="A4" s="3"/>
      <c r="B4" s="7" t="s">
        <v>8</v>
      </c>
      <c r="C4" s="7" t="s">
        <v>9</v>
      </c>
      <c r="D4" s="7" t="s">
        <v>10</v>
      </c>
      <c r="E4" s="7" t="s">
        <v>10</v>
      </c>
      <c r="F4" s="7" t="s">
        <v>11</v>
      </c>
      <c r="G4" s="8">
        <v>42551</v>
      </c>
      <c r="H4" s="7" t="s">
        <v>7</v>
      </c>
      <c r="I4" s="8">
        <v>42916</v>
      </c>
      <c r="J4" s="7">
        <v>2005</v>
      </c>
      <c r="K4" s="7">
        <f t="shared" ref="K4:BC4" si="0">J4+1</f>
        <v>2006</v>
      </c>
      <c r="L4" s="7">
        <f t="shared" si="0"/>
        <v>2007</v>
      </c>
      <c r="M4" s="7">
        <f t="shared" si="0"/>
        <v>2008</v>
      </c>
      <c r="N4" s="7">
        <f t="shared" si="0"/>
        <v>2009</v>
      </c>
      <c r="O4" s="7">
        <f t="shared" si="0"/>
        <v>2010</v>
      </c>
      <c r="P4" s="7">
        <f t="shared" si="0"/>
        <v>2011</v>
      </c>
      <c r="Q4" s="7">
        <f t="shared" si="0"/>
        <v>2012</v>
      </c>
      <c r="R4" s="7">
        <f t="shared" si="0"/>
        <v>2013</v>
      </c>
      <c r="S4" s="7">
        <f t="shared" si="0"/>
        <v>2014</v>
      </c>
      <c r="T4" s="7">
        <f t="shared" si="0"/>
        <v>2015</v>
      </c>
      <c r="U4" s="7">
        <f t="shared" si="0"/>
        <v>2016</v>
      </c>
      <c r="V4" s="7">
        <f t="shared" si="0"/>
        <v>2017</v>
      </c>
      <c r="W4" s="7">
        <f t="shared" si="0"/>
        <v>2018</v>
      </c>
      <c r="X4" s="7">
        <f t="shared" si="0"/>
        <v>2019</v>
      </c>
      <c r="Y4" s="7">
        <f t="shared" si="0"/>
        <v>2020</v>
      </c>
      <c r="Z4" s="7">
        <f t="shared" si="0"/>
        <v>2021</v>
      </c>
      <c r="AA4" s="7">
        <f t="shared" si="0"/>
        <v>2022</v>
      </c>
      <c r="AB4" s="7">
        <f t="shared" si="0"/>
        <v>2023</v>
      </c>
      <c r="AC4" s="7">
        <f t="shared" si="0"/>
        <v>2024</v>
      </c>
      <c r="AD4" s="7">
        <f t="shared" si="0"/>
        <v>2025</v>
      </c>
      <c r="AE4" s="7">
        <f t="shared" si="0"/>
        <v>2026</v>
      </c>
      <c r="AF4" s="7">
        <f t="shared" si="0"/>
        <v>2027</v>
      </c>
      <c r="AG4" s="7">
        <f t="shared" si="0"/>
        <v>2028</v>
      </c>
      <c r="AH4" s="7">
        <f t="shared" si="0"/>
        <v>2029</v>
      </c>
      <c r="AI4" s="7">
        <f t="shared" si="0"/>
        <v>2030</v>
      </c>
      <c r="AJ4" s="7">
        <f t="shared" si="0"/>
        <v>2031</v>
      </c>
      <c r="AK4" s="7">
        <f t="shared" si="0"/>
        <v>2032</v>
      </c>
      <c r="AL4" s="7">
        <f t="shared" si="0"/>
        <v>2033</v>
      </c>
      <c r="AM4" s="7">
        <f t="shared" si="0"/>
        <v>2034</v>
      </c>
      <c r="AN4" s="7">
        <f t="shared" si="0"/>
        <v>2035</v>
      </c>
      <c r="AO4" s="7">
        <f t="shared" si="0"/>
        <v>2036</v>
      </c>
      <c r="AP4" s="7">
        <f t="shared" si="0"/>
        <v>2037</v>
      </c>
      <c r="AQ4" s="7">
        <f t="shared" si="0"/>
        <v>2038</v>
      </c>
      <c r="AR4" s="7">
        <f t="shared" si="0"/>
        <v>2039</v>
      </c>
      <c r="AS4" s="7">
        <f t="shared" si="0"/>
        <v>2040</v>
      </c>
      <c r="AT4" s="7">
        <f t="shared" si="0"/>
        <v>2041</v>
      </c>
      <c r="AU4" s="7">
        <f t="shared" si="0"/>
        <v>2042</v>
      </c>
      <c r="AV4" s="7">
        <f t="shared" si="0"/>
        <v>2043</v>
      </c>
      <c r="AW4" s="7">
        <f t="shared" si="0"/>
        <v>2044</v>
      </c>
      <c r="AX4" s="7">
        <f t="shared" si="0"/>
        <v>2045</v>
      </c>
      <c r="AY4" s="7">
        <f t="shared" si="0"/>
        <v>2046</v>
      </c>
      <c r="AZ4" s="7">
        <f t="shared" si="0"/>
        <v>2047</v>
      </c>
      <c r="BA4" s="7">
        <f t="shared" si="0"/>
        <v>2048</v>
      </c>
      <c r="BB4" s="7">
        <f t="shared" si="0"/>
        <v>2049</v>
      </c>
      <c r="BC4" s="7">
        <f t="shared" si="0"/>
        <v>2050</v>
      </c>
      <c r="BD4" s="9" t="s">
        <v>12</v>
      </c>
      <c r="BE4" s="4" t="s">
        <v>13</v>
      </c>
      <c r="BF4" s="4"/>
      <c r="BG4" s="10">
        <v>2018</v>
      </c>
      <c r="BH4" s="4"/>
    </row>
    <row r="5" spans="1:60" ht="12.75" customHeight="1" x14ac:dyDescent="0.2">
      <c r="A5" s="3"/>
      <c r="B5" s="1"/>
      <c r="C5" s="3"/>
      <c r="D5" s="11"/>
      <c r="E5" s="11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2.75" customHeight="1" x14ac:dyDescent="0.2">
      <c r="A6" s="3"/>
      <c r="B6" s="1"/>
      <c r="C6" s="3"/>
      <c r="D6" s="11"/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2"/>
      <c r="BE6" s="12"/>
      <c r="BF6" s="12"/>
      <c r="BG6" s="12"/>
      <c r="BH6" s="3"/>
    </row>
    <row r="7" spans="1:60" ht="12.75" customHeight="1" x14ac:dyDescent="0.2">
      <c r="A7" s="13" t="s">
        <v>25</v>
      </c>
      <c r="B7" s="14"/>
      <c r="C7" s="15"/>
      <c r="D7" s="16"/>
      <c r="E7" s="16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7"/>
      <c r="BE7" s="17"/>
      <c r="BF7" s="17"/>
      <c r="BG7" s="17"/>
      <c r="BH7" s="15"/>
    </row>
    <row r="8" spans="1:60" ht="12.75" customHeight="1" x14ac:dyDescent="0.2">
      <c r="A8" s="3"/>
      <c r="B8" s="1"/>
      <c r="C8" s="3"/>
      <c r="D8" s="11"/>
      <c r="E8" s="11"/>
      <c r="F8" s="1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/>
      <c r="BE8" s="12"/>
      <c r="BF8" s="12"/>
      <c r="BG8" s="12"/>
      <c r="BH8" s="3"/>
    </row>
    <row r="9" spans="1:60" ht="12.75" customHeight="1" x14ac:dyDescent="0.2">
      <c r="A9" s="29" t="s">
        <v>26</v>
      </c>
      <c r="B9" s="22" t="s">
        <v>27</v>
      </c>
      <c r="C9" s="23">
        <v>13400000</v>
      </c>
      <c r="D9" s="24">
        <v>38384</v>
      </c>
      <c r="E9" s="24">
        <v>44166</v>
      </c>
      <c r="F9" s="25" t="s">
        <v>28</v>
      </c>
      <c r="G9" s="23">
        <v>0</v>
      </c>
      <c r="H9" s="23">
        <f>1245000-1245000</f>
        <v>0</v>
      </c>
      <c r="I9" s="3">
        <f t="shared" ref="I9:I11" si="1">G9-H9</f>
        <v>0</v>
      </c>
      <c r="J9" s="23"/>
      <c r="K9" s="23"/>
      <c r="L9" s="23"/>
      <c r="M9" s="23"/>
      <c r="N9" s="23"/>
      <c r="O9" s="23"/>
      <c r="P9" s="23">
        <v>175000</v>
      </c>
      <c r="Q9" s="23">
        <v>1405000</v>
      </c>
      <c r="R9" s="23">
        <v>1390000</v>
      </c>
      <c r="S9" s="23">
        <v>1375000</v>
      </c>
      <c r="T9" s="23">
        <v>1360000</v>
      </c>
      <c r="U9" s="23">
        <f>1245000-1245000</f>
        <v>0</v>
      </c>
      <c r="V9" s="26">
        <f>1170000-1170000</f>
        <v>0</v>
      </c>
      <c r="W9" s="26">
        <f>1165000-1165000</f>
        <v>0</v>
      </c>
      <c r="X9" s="26">
        <f>1155000-1155000</f>
        <v>0</v>
      </c>
      <c r="Y9" s="26">
        <f>1445000-1445000</f>
        <v>0</v>
      </c>
      <c r="Z9" s="26">
        <f>1515000-1515000</f>
        <v>0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6">
        <f t="shared" ref="BD9:BD11" si="2">SUM(J9:BC9)</f>
        <v>5705000</v>
      </c>
      <c r="BE9" s="26">
        <f t="shared" ref="BE9:BE11" si="3">C9-BD9</f>
        <v>7695000</v>
      </c>
      <c r="BF9" s="26"/>
      <c r="BG9" s="26">
        <f t="shared" ref="BG9:BG11" si="4">SUM(W9:BC9)</f>
        <v>0</v>
      </c>
      <c r="BH9" s="23"/>
    </row>
    <row r="10" spans="1:60" ht="12.75" customHeight="1" x14ac:dyDescent="0.2">
      <c r="A10" s="3"/>
      <c r="B10" s="18" t="s">
        <v>31</v>
      </c>
      <c r="C10" s="3">
        <v>1950000</v>
      </c>
      <c r="D10" s="19">
        <v>41501</v>
      </c>
      <c r="E10" s="19">
        <v>43327</v>
      </c>
      <c r="F10" s="20" t="s">
        <v>18</v>
      </c>
      <c r="G10" s="3">
        <v>1045000</v>
      </c>
      <c r="H10" s="3">
        <v>435000</v>
      </c>
      <c r="I10" s="3">
        <f t="shared" si="1"/>
        <v>610000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455000</v>
      </c>
      <c r="U10" s="3">
        <v>450000</v>
      </c>
      <c r="V10" s="12">
        <v>435000</v>
      </c>
      <c r="W10" s="12">
        <v>420000</v>
      </c>
      <c r="X10" s="12">
        <v>190000</v>
      </c>
      <c r="Y10" s="12">
        <v>0</v>
      </c>
      <c r="Z10" s="12">
        <v>0</v>
      </c>
      <c r="AA10" s="12">
        <v>0</v>
      </c>
      <c r="AB10" s="12">
        <v>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>
        <f t="shared" si="2"/>
        <v>1950000</v>
      </c>
      <c r="BE10" s="12">
        <f t="shared" si="3"/>
        <v>0</v>
      </c>
      <c r="BF10" s="12"/>
      <c r="BG10" s="12">
        <f t="shared" si="4"/>
        <v>610000</v>
      </c>
      <c r="BH10" s="3"/>
    </row>
    <row r="11" spans="1:60" ht="12.75" customHeight="1" x14ac:dyDescent="0.2">
      <c r="A11" s="3"/>
      <c r="B11" s="18" t="s">
        <v>33</v>
      </c>
      <c r="C11" s="3">
        <v>1724000</v>
      </c>
      <c r="D11" s="19">
        <v>42061</v>
      </c>
      <c r="E11" s="19">
        <v>49355</v>
      </c>
      <c r="F11" s="20" t="s">
        <v>21</v>
      </c>
      <c r="G11" s="3">
        <v>1635000</v>
      </c>
      <c r="H11" s="3">
        <v>90000</v>
      </c>
      <c r="I11" s="3">
        <f t="shared" si="1"/>
        <v>1545000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89000</v>
      </c>
      <c r="V11" s="12">
        <v>90000</v>
      </c>
      <c r="W11" s="12">
        <v>90000</v>
      </c>
      <c r="X11" s="12">
        <v>90000</v>
      </c>
      <c r="Y11" s="12">
        <v>90000</v>
      </c>
      <c r="Z11" s="12">
        <v>85000</v>
      </c>
      <c r="AA11" s="12">
        <v>85000</v>
      </c>
      <c r="AB11" s="12">
        <v>85000</v>
      </c>
      <c r="AC11" s="12">
        <v>85000</v>
      </c>
      <c r="AD11" s="12">
        <v>85000</v>
      </c>
      <c r="AE11" s="12">
        <v>85000</v>
      </c>
      <c r="AF11" s="12">
        <v>85000</v>
      </c>
      <c r="AG11" s="12">
        <v>85000</v>
      </c>
      <c r="AH11" s="12">
        <v>85000</v>
      </c>
      <c r="AI11" s="12">
        <v>85000</v>
      </c>
      <c r="AJ11" s="12">
        <v>85000</v>
      </c>
      <c r="AK11" s="12">
        <v>85000</v>
      </c>
      <c r="AL11" s="12">
        <v>85000</v>
      </c>
      <c r="AM11" s="12">
        <v>85000</v>
      </c>
      <c r="AN11" s="12">
        <v>85000</v>
      </c>
      <c r="AO11" s="1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12">
        <f t="shared" si="2"/>
        <v>1724000</v>
      </c>
      <c r="BE11" s="12">
        <f t="shared" si="3"/>
        <v>0</v>
      </c>
      <c r="BF11" s="12"/>
      <c r="BG11" s="12">
        <f t="shared" si="4"/>
        <v>1545000</v>
      </c>
      <c r="BH11" s="3"/>
    </row>
    <row r="12" spans="1:60" ht="12.75" customHeight="1" x14ac:dyDescent="0.2">
      <c r="A12" s="3"/>
      <c r="B12" s="1"/>
      <c r="C12" s="3"/>
      <c r="D12" s="11"/>
      <c r="E12" s="11"/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/>
      <c r="BE12" s="12"/>
      <c r="BF12" s="12"/>
      <c r="BG12" s="12"/>
      <c r="BH12" s="3"/>
    </row>
    <row r="13" spans="1:60" ht="12.75" customHeight="1" x14ac:dyDescent="0.2">
      <c r="A13" s="3"/>
      <c r="B13" s="6" t="s">
        <v>35</v>
      </c>
      <c r="C13" s="3"/>
      <c r="D13" s="11"/>
      <c r="E13" s="11"/>
      <c r="F13" s="11"/>
      <c r="G13" s="27">
        <f t="shared" ref="G13:BE13" si="5">SUM(G9:G12)</f>
        <v>2680000</v>
      </c>
      <c r="H13" s="27">
        <f t="shared" si="5"/>
        <v>525000</v>
      </c>
      <c r="I13" s="27">
        <f t="shared" si="5"/>
        <v>2155000</v>
      </c>
      <c r="J13" s="27">
        <f t="shared" si="5"/>
        <v>0</v>
      </c>
      <c r="K13" s="27">
        <f t="shared" si="5"/>
        <v>0</v>
      </c>
      <c r="L13" s="27">
        <f t="shared" si="5"/>
        <v>0</v>
      </c>
      <c r="M13" s="27">
        <f t="shared" si="5"/>
        <v>0</v>
      </c>
      <c r="N13" s="27">
        <f t="shared" si="5"/>
        <v>0</v>
      </c>
      <c r="O13" s="27">
        <f t="shared" si="5"/>
        <v>0</v>
      </c>
      <c r="P13" s="27">
        <f t="shared" si="5"/>
        <v>175000</v>
      </c>
      <c r="Q13" s="27">
        <f t="shared" si="5"/>
        <v>1405000</v>
      </c>
      <c r="R13" s="27">
        <f t="shared" si="5"/>
        <v>1390000</v>
      </c>
      <c r="S13" s="27">
        <f t="shared" si="5"/>
        <v>1375000</v>
      </c>
      <c r="T13" s="27">
        <f t="shared" si="5"/>
        <v>1815000</v>
      </c>
      <c r="U13" s="27">
        <f t="shared" si="5"/>
        <v>539000</v>
      </c>
      <c r="V13" s="28">
        <f t="shared" si="5"/>
        <v>525000</v>
      </c>
      <c r="W13" s="28">
        <f t="shared" si="5"/>
        <v>510000</v>
      </c>
      <c r="X13" s="28">
        <f t="shared" si="5"/>
        <v>280000</v>
      </c>
      <c r="Y13" s="28">
        <f t="shared" si="5"/>
        <v>90000</v>
      </c>
      <c r="Z13" s="28">
        <f t="shared" si="5"/>
        <v>85000</v>
      </c>
      <c r="AA13" s="28">
        <f t="shared" si="5"/>
        <v>85000</v>
      </c>
      <c r="AB13" s="28">
        <f t="shared" si="5"/>
        <v>85000</v>
      </c>
      <c r="AC13" s="28">
        <f t="shared" si="5"/>
        <v>85000</v>
      </c>
      <c r="AD13" s="28">
        <f t="shared" si="5"/>
        <v>85000</v>
      </c>
      <c r="AE13" s="28">
        <f t="shared" si="5"/>
        <v>85000</v>
      </c>
      <c r="AF13" s="28">
        <f t="shared" si="5"/>
        <v>85000</v>
      </c>
      <c r="AG13" s="28">
        <f t="shared" si="5"/>
        <v>85000</v>
      </c>
      <c r="AH13" s="28">
        <f t="shared" si="5"/>
        <v>85000</v>
      </c>
      <c r="AI13" s="28">
        <f t="shared" si="5"/>
        <v>85000</v>
      </c>
      <c r="AJ13" s="28">
        <f t="shared" si="5"/>
        <v>85000</v>
      </c>
      <c r="AK13" s="28">
        <f t="shared" si="5"/>
        <v>85000</v>
      </c>
      <c r="AL13" s="28">
        <f t="shared" si="5"/>
        <v>85000</v>
      </c>
      <c r="AM13" s="28">
        <f t="shared" si="5"/>
        <v>85000</v>
      </c>
      <c r="AN13" s="28">
        <f t="shared" si="5"/>
        <v>85000</v>
      </c>
      <c r="AO13" s="28">
        <f t="shared" si="5"/>
        <v>0</v>
      </c>
      <c r="AP13" s="27">
        <f t="shared" si="5"/>
        <v>0</v>
      </c>
      <c r="AQ13" s="27">
        <f t="shared" si="5"/>
        <v>0</v>
      </c>
      <c r="AR13" s="27">
        <f t="shared" si="5"/>
        <v>0</v>
      </c>
      <c r="AS13" s="27">
        <f t="shared" si="5"/>
        <v>0</v>
      </c>
      <c r="AT13" s="27">
        <f t="shared" si="5"/>
        <v>0</v>
      </c>
      <c r="AU13" s="27">
        <f t="shared" si="5"/>
        <v>0</v>
      </c>
      <c r="AV13" s="27">
        <f t="shared" si="5"/>
        <v>0</v>
      </c>
      <c r="AW13" s="27">
        <f t="shared" si="5"/>
        <v>0</v>
      </c>
      <c r="AX13" s="27">
        <f t="shared" si="5"/>
        <v>0</v>
      </c>
      <c r="AY13" s="27">
        <f t="shared" si="5"/>
        <v>0</v>
      </c>
      <c r="AZ13" s="27">
        <f t="shared" si="5"/>
        <v>0</v>
      </c>
      <c r="BA13" s="27">
        <f t="shared" si="5"/>
        <v>0</v>
      </c>
      <c r="BB13" s="27">
        <f t="shared" si="5"/>
        <v>0</v>
      </c>
      <c r="BC13" s="27">
        <f t="shared" si="5"/>
        <v>0</v>
      </c>
      <c r="BD13" s="28">
        <f t="shared" si="5"/>
        <v>9379000</v>
      </c>
      <c r="BE13" s="28">
        <f t="shared" si="5"/>
        <v>7695000</v>
      </c>
      <c r="BF13" s="12"/>
      <c r="BG13" s="28">
        <f>SUM(BG9:BG12)</f>
        <v>2155000</v>
      </c>
      <c r="BH13" s="3"/>
    </row>
    <row r="14" spans="1:60" ht="12.75" customHeight="1" x14ac:dyDescent="0.2">
      <c r="A14" s="3"/>
      <c r="B14" s="1"/>
      <c r="C14" s="3"/>
      <c r="D14" s="11"/>
      <c r="E14" s="11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2"/>
      <c r="BE14" s="12"/>
      <c r="BF14" s="12"/>
      <c r="BG14" s="12"/>
      <c r="BH14" s="3"/>
    </row>
    <row r="15" spans="1:60" ht="12.75" customHeight="1" x14ac:dyDescent="0.2">
      <c r="A15" s="3"/>
      <c r="B15" s="1"/>
      <c r="C15" s="3"/>
      <c r="D15" s="11"/>
      <c r="E15" s="11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2"/>
      <c r="BE15" s="12"/>
      <c r="BF15" s="12"/>
      <c r="BG15" s="12"/>
      <c r="BH15" s="3"/>
    </row>
    <row r="16" spans="1:60" ht="12.75" customHeight="1" x14ac:dyDescent="0.2">
      <c r="A16" s="13" t="s">
        <v>37</v>
      </c>
      <c r="B16" s="14"/>
      <c r="C16" s="15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7"/>
      <c r="BE16" s="17"/>
      <c r="BF16" s="17"/>
      <c r="BG16" s="17"/>
      <c r="BH16" s="15"/>
    </row>
    <row r="17" spans="1:60" ht="12.75" customHeight="1" x14ac:dyDescent="0.2">
      <c r="A17" s="3"/>
      <c r="B17" s="1"/>
      <c r="C17" s="3"/>
      <c r="D17" s="11"/>
      <c r="E17" s="11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2"/>
      <c r="BE17" s="12"/>
      <c r="BF17" s="12"/>
      <c r="BG17" s="12"/>
      <c r="BH17" s="3"/>
    </row>
    <row r="18" spans="1:60" ht="12.75" customHeight="1" x14ac:dyDescent="0.2">
      <c r="A18" s="3"/>
      <c r="B18" s="18" t="s">
        <v>27</v>
      </c>
      <c r="C18" s="3">
        <v>6032658.3300000001</v>
      </c>
      <c r="D18" s="19">
        <v>38384</v>
      </c>
      <c r="E18" s="19">
        <v>44166</v>
      </c>
      <c r="F18" s="20" t="s">
        <v>28</v>
      </c>
      <c r="G18" s="3">
        <v>0</v>
      </c>
      <c r="H18" s="3">
        <f t="shared" ref="H18:H19" si="6">129000-129000</f>
        <v>0</v>
      </c>
      <c r="I18" s="3">
        <f t="shared" ref="I18:I23" si="7">G18-H18</f>
        <v>0</v>
      </c>
      <c r="J18" s="3"/>
      <c r="K18" s="3">
        <v>254740.63</v>
      </c>
      <c r="L18" s="3">
        <f>254740.63-0.01</f>
        <v>254740.62</v>
      </c>
      <c r="M18" s="3">
        <v>254740.63</v>
      </c>
      <c r="N18" s="3">
        <f>254740.63-0.01</f>
        <v>254740.62</v>
      </c>
      <c r="O18" s="3">
        <v>254740.63</v>
      </c>
      <c r="P18" s="3">
        <f>254740.63-0.01</f>
        <v>254740.62</v>
      </c>
      <c r="Q18" s="3">
        <v>251678.13</v>
      </c>
      <c r="R18" s="3">
        <v>227090.63</v>
      </c>
      <c r="S18" s="3">
        <v>202765.63</v>
      </c>
      <c r="T18" s="3">
        <v>177843.75</v>
      </c>
      <c r="U18" s="3">
        <f t="shared" ref="U18:U19" si="8">152343.75-152343.75</f>
        <v>0</v>
      </c>
      <c r="V18" s="12">
        <f t="shared" ref="V18:V19" si="9">129000-129000</f>
        <v>0</v>
      </c>
      <c r="W18" s="12">
        <f t="shared" ref="W18:W19" si="10">105600-105600</f>
        <v>0</v>
      </c>
      <c r="X18" s="12">
        <f t="shared" ref="X18:X19" si="11">82300-82300</f>
        <v>0</v>
      </c>
      <c r="Y18" s="12">
        <f t="shared" ref="Y18:Y19" si="12">59200-59200</f>
        <v>0</v>
      </c>
      <c r="Z18" s="12">
        <f>30300-30300</f>
        <v>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12">
        <f t="shared" ref="BD18:BD23" si="13">SUM(J18:BC18)</f>
        <v>2387821.8899999997</v>
      </c>
      <c r="BE18" s="12">
        <f t="shared" ref="BE18:BE23" si="14">C18-BD18</f>
        <v>3644836.4400000004</v>
      </c>
      <c r="BF18" s="12"/>
      <c r="BG18" s="12">
        <f t="shared" ref="BG18:BG23" si="15">SUM(W18:BC18)</f>
        <v>0</v>
      </c>
      <c r="BH18" s="3"/>
    </row>
    <row r="19" spans="1:60" ht="12.75" customHeight="1" x14ac:dyDescent="0.2">
      <c r="A19" s="3"/>
      <c r="B19" s="18"/>
      <c r="C19" s="3"/>
      <c r="D19" s="19"/>
      <c r="E19" s="19"/>
      <c r="F19" s="20"/>
      <c r="G19" s="3">
        <v>0</v>
      </c>
      <c r="H19" s="3">
        <f t="shared" si="6"/>
        <v>0</v>
      </c>
      <c r="I19" s="3">
        <f t="shared" si="7"/>
        <v>0</v>
      </c>
      <c r="J19" s="3">
        <v>169827.08</v>
      </c>
      <c r="K19" s="3">
        <f>254740.63-0.01</f>
        <v>254740.62</v>
      </c>
      <c r="L19" s="3">
        <v>254740.63</v>
      </c>
      <c r="M19" s="3">
        <f>254740.63-0.01</f>
        <v>254740.62</v>
      </c>
      <c r="N19" s="3">
        <v>254740.63</v>
      </c>
      <c r="O19" s="3">
        <f>254740.63-0.01</f>
        <v>254740.62</v>
      </c>
      <c r="P19" s="3">
        <v>254740.63</v>
      </c>
      <c r="Q19" s="3">
        <f>251678.13-0.01</f>
        <v>251678.12</v>
      </c>
      <c r="R19" s="3">
        <f>227090.63-0.01</f>
        <v>227090.62</v>
      </c>
      <c r="S19" s="3">
        <f>202765.63-0.01</f>
        <v>202765.62</v>
      </c>
      <c r="T19" s="3">
        <f>177843.75</f>
        <v>177843.75</v>
      </c>
      <c r="U19" s="3">
        <f t="shared" si="8"/>
        <v>0</v>
      </c>
      <c r="V19" s="12">
        <f t="shared" si="9"/>
        <v>0</v>
      </c>
      <c r="W19" s="12">
        <f t="shared" si="10"/>
        <v>0</v>
      </c>
      <c r="X19" s="12">
        <f t="shared" si="11"/>
        <v>0</v>
      </c>
      <c r="Y19" s="12">
        <f t="shared" si="12"/>
        <v>0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">
        <f t="shared" si="13"/>
        <v>2557648.9400000004</v>
      </c>
      <c r="BE19" s="12">
        <f t="shared" si="14"/>
        <v>-2557648.9400000004</v>
      </c>
      <c r="BF19" s="12"/>
      <c r="BG19" s="12">
        <f t="shared" si="15"/>
        <v>0</v>
      </c>
      <c r="BH19" s="3"/>
    </row>
    <row r="20" spans="1:60" ht="12.75" customHeight="1" x14ac:dyDescent="0.2">
      <c r="A20" s="3"/>
      <c r="B20" s="18" t="s">
        <v>31</v>
      </c>
      <c r="C20" s="3">
        <f>2072600-1950000</f>
        <v>122600</v>
      </c>
      <c r="D20" s="19">
        <v>41501</v>
      </c>
      <c r="E20" s="19">
        <v>43327</v>
      </c>
      <c r="F20" s="20" t="s">
        <v>18</v>
      </c>
      <c r="G20" s="3">
        <v>22650</v>
      </c>
      <c r="H20" s="3">
        <v>12550</v>
      </c>
      <c r="I20" s="3">
        <f t="shared" si="7"/>
        <v>10100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21600</v>
      </c>
      <c r="U20" s="3">
        <v>17050</v>
      </c>
      <c r="V20" s="12">
        <v>12550</v>
      </c>
      <c r="W20" s="12">
        <v>8200</v>
      </c>
      <c r="X20" s="12">
        <v>1900</v>
      </c>
      <c r="Y20" s="12">
        <v>0</v>
      </c>
      <c r="Z20" s="12">
        <v>0</v>
      </c>
      <c r="AA20" s="12">
        <v>0</v>
      </c>
      <c r="AB20" s="12">
        <v>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2">
        <f t="shared" si="13"/>
        <v>61300</v>
      </c>
      <c r="BE20" s="12">
        <f t="shared" si="14"/>
        <v>61300</v>
      </c>
      <c r="BF20" s="12"/>
      <c r="BG20" s="12">
        <f t="shared" si="15"/>
        <v>10100</v>
      </c>
      <c r="BH20" s="3"/>
    </row>
    <row r="21" spans="1:60" ht="12.75" customHeight="1" x14ac:dyDescent="0.2">
      <c r="A21" s="3"/>
      <c r="B21" s="18"/>
      <c r="C21" s="3"/>
      <c r="D21" s="19"/>
      <c r="E21" s="19"/>
      <c r="F21" s="20"/>
      <c r="G21" s="3">
        <v>10100</v>
      </c>
      <c r="H21" s="3">
        <v>8200</v>
      </c>
      <c r="I21" s="3">
        <f t="shared" si="7"/>
        <v>1900</v>
      </c>
      <c r="J21" s="3"/>
      <c r="K21" s="3"/>
      <c r="L21" s="3"/>
      <c r="M21" s="3"/>
      <c r="N21" s="3"/>
      <c r="O21" s="3"/>
      <c r="P21" s="3"/>
      <c r="Q21" s="3"/>
      <c r="R21" s="3"/>
      <c r="S21" s="3">
        <v>21600</v>
      </c>
      <c r="T21" s="3">
        <v>17050</v>
      </c>
      <c r="U21" s="3">
        <v>12550</v>
      </c>
      <c r="V21" s="12">
        <v>8200</v>
      </c>
      <c r="W21" s="12">
        <v>1900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>
        <f t="shared" si="13"/>
        <v>61300</v>
      </c>
      <c r="BE21" s="12">
        <f t="shared" si="14"/>
        <v>-61300</v>
      </c>
      <c r="BF21" s="12"/>
      <c r="BG21" s="12">
        <f t="shared" si="15"/>
        <v>1900</v>
      </c>
      <c r="BH21" s="3"/>
    </row>
    <row r="22" spans="1:60" ht="12.75" customHeight="1" x14ac:dyDescent="0.2">
      <c r="A22" s="3"/>
      <c r="B22" s="18" t="s">
        <v>33</v>
      </c>
      <c r="C22" s="3">
        <v>625916.91</v>
      </c>
      <c r="D22" s="19">
        <v>42061</v>
      </c>
      <c r="E22" s="19">
        <v>49355</v>
      </c>
      <c r="F22" s="20" t="s">
        <v>21</v>
      </c>
      <c r="G22" s="3">
        <v>281915.63</v>
      </c>
      <c r="H22" s="3">
        <v>31131.25</v>
      </c>
      <c r="I22" s="3">
        <f t="shared" si="7"/>
        <v>250784.38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30064.400000000001</v>
      </c>
      <c r="V22" s="12">
        <v>31131.25</v>
      </c>
      <c r="W22" s="12">
        <v>29781.25</v>
      </c>
      <c r="X22" s="12">
        <v>27981.25</v>
      </c>
      <c r="Y22" s="12">
        <v>25731.25</v>
      </c>
      <c r="Z22" s="12">
        <v>23481.25</v>
      </c>
      <c r="AA22" s="12">
        <v>21356.25</v>
      </c>
      <c r="AB22" s="12">
        <v>19231.25</v>
      </c>
      <c r="AC22" s="12">
        <v>17106.25</v>
      </c>
      <c r="AD22" s="12">
        <v>14981.25</v>
      </c>
      <c r="AE22" s="12">
        <v>12856.25</v>
      </c>
      <c r="AF22" s="12">
        <v>11581.25</v>
      </c>
      <c r="AG22" s="12">
        <v>10306.25</v>
      </c>
      <c r="AH22" s="12">
        <v>9031.25</v>
      </c>
      <c r="AI22" s="12">
        <v>7756.25</v>
      </c>
      <c r="AJ22" s="12">
        <v>6481.25</v>
      </c>
      <c r="AK22" s="12">
        <v>5206.25</v>
      </c>
      <c r="AL22" s="12">
        <v>3931.25</v>
      </c>
      <c r="AM22" s="12">
        <v>2656.25</v>
      </c>
      <c r="AN22" s="12">
        <v>1328.13</v>
      </c>
      <c r="AO22" s="12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2">
        <f t="shared" si="13"/>
        <v>311980.03000000003</v>
      </c>
      <c r="BE22" s="12">
        <f t="shared" si="14"/>
        <v>313936.88</v>
      </c>
      <c r="BF22" s="12"/>
      <c r="BG22" s="12">
        <f t="shared" si="15"/>
        <v>250784.38</v>
      </c>
      <c r="BH22" s="3"/>
    </row>
    <row r="23" spans="1:60" ht="12.75" customHeight="1" x14ac:dyDescent="0.2">
      <c r="A23" s="3"/>
      <c r="B23" s="18"/>
      <c r="C23" s="3"/>
      <c r="D23" s="19"/>
      <c r="E23" s="19"/>
      <c r="F23" s="20"/>
      <c r="G23" s="3">
        <v>281915.63</v>
      </c>
      <c r="H23" s="3">
        <v>31131.25</v>
      </c>
      <c r="I23" s="3">
        <f t="shared" si="7"/>
        <v>250784.38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32021.25</v>
      </c>
      <c r="V23" s="12">
        <v>31131.25</v>
      </c>
      <c r="W23" s="12">
        <v>29781.25</v>
      </c>
      <c r="X23" s="12">
        <v>27981.25</v>
      </c>
      <c r="Y23" s="12">
        <v>25731.25</v>
      </c>
      <c r="Z23" s="12">
        <v>23481.25</v>
      </c>
      <c r="AA23" s="12">
        <v>21356.25</v>
      </c>
      <c r="AB23" s="12">
        <v>19231.25</v>
      </c>
      <c r="AC23" s="12">
        <v>17106.25</v>
      </c>
      <c r="AD23" s="12">
        <v>14981.25</v>
      </c>
      <c r="AE23" s="12">
        <v>12856.25</v>
      </c>
      <c r="AF23" s="12">
        <v>11581.25</v>
      </c>
      <c r="AG23" s="12">
        <v>10306.25</v>
      </c>
      <c r="AH23" s="12">
        <v>9031.25</v>
      </c>
      <c r="AI23" s="12">
        <v>7756.25</v>
      </c>
      <c r="AJ23" s="12">
        <v>6481.25</v>
      </c>
      <c r="AK23" s="12">
        <v>5206.25</v>
      </c>
      <c r="AL23" s="12">
        <v>3931.25</v>
      </c>
      <c r="AM23" s="12">
        <v>2656.25</v>
      </c>
      <c r="AN23" s="12">
        <v>1328.13</v>
      </c>
      <c r="AO23" s="12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2">
        <f t="shared" si="13"/>
        <v>313936.88</v>
      </c>
      <c r="BE23" s="12">
        <f t="shared" si="14"/>
        <v>-313936.88</v>
      </c>
      <c r="BF23" s="12"/>
      <c r="BG23" s="12">
        <f t="shared" si="15"/>
        <v>250784.38</v>
      </c>
      <c r="BH23" s="3"/>
    </row>
    <row r="24" spans="1:60" ht="12.75" customHeight="1" x14ac:dyDescent="0.2">
      <c r="A24" s="3"/>
      <c r="B24" s="1"/>
      <c r="C24" s="3"/>
      <c r="D24" s="11"/>
      <c r="E24" s="11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2"/>
      <c r="BE24" s="12"/>
      <c r="BF24" s="12"/>
      <c r="BG24" s="12"/>
      <c r="BH24" s="3"/>
    </row>
    <row r="25" spans="1:60" ht="12.75" customHeight="1" x14ac:dyDescent="0.2">
      <c r="A25" s="3"/>
      <c r="B25" s="6" t="s">
        <v>39</v>
      </c>
      <c r="C25" s="3"/>
      <c r="D25" s="11"/>
      <c r="E25" s="11"/>
      <c r="F25" s="11"/>
      <c r="G25" s="27">
        <f t="shared" ref="G25:BE25" si="16">SUM(G18:G24)</f>
        <v>596581.26</v>
      </c>
      <c r="H25" s="27">
        <f t="shared" si="16"/>
        <v>83012.5</v>
      </c>
      <c r="I25" s="27">
        <f t="shared" si="16"/>
        <v>513568.76</v>
      </c>
      <c r="J25" s="27">
        <f t="shared" si="16"/>
        <v>169827.08</v>
      </c>
      <c r="K25" s="27">
        <f t="shared" si="16"/>
        <v>509481.25</v>
      </c>
      <c r="L25" s="27">
        <f t="shared" si="16"/>
        <v>509481.25</v>
      </c>
      <c r="M25" s="27">
        <f t="shared" si="16"/>
        <v>509481.25</v>
      </c>
      <c r="N25" s="27">
        <f t="shared" si="16"/>
        <v>509481.25</v>
      </c>
      <c r="O25" s="27">
        <f t="shared" si="16"/>
        <v>509481.25</v>
      </c>
      <c r="P25" s="27">
        <f t="shared" si="16"/>
        <v>509481.25</v>
      </c>
      <c r="Q25" s="27">
        <f t="shared" si="16"/>
        <v>503356.25</v>
      </c>
      <c r="R25" s="27">
        <f t="shared" si="16"/>
        <v>454181.25</v>
      </c>
      <c r="S25" s="27">
        <f t="shared" si="16"/>
        <v>427131.25</v>
      </c>
      <c r="T25" s="27">
        <f t="shared" si="16"/>
        <v>394337.5</v>
      </c>
      <c r="U25" s="27">
        <f t="shared" si="16"/>
        <v>91685.65</v>
      </c>
      <c r="V25" s="28">
        <f t="shared" si="16"/>
        <v>83012.5</v>
      </c>
      <c r="W25" s="28">
        <f t="shared" si="16"/>
        <v>69662.5</v>
      </c>
      <c r="X25" s="28">
        <f t="shared" si="16"/>
        <v>57862.5</v>
      </c>
      <c r="Y25" s="28">
        <f t="shared" si="16"/>
        <v>51462.5</v>
      </c>
      <c r="Z25" s="28">
        <f t="shared" si="16"/>
        <v>46962.5</v>
      </c>
      <c r="AA25" s="28">
        <f t="shared" si="16"/>
        <v>42712.5</v>
      </c>
      <c r="AB25" s="28">
        <f t="shared" si="16"/>
        <v>38462.5</v>
      </c>
      <c r="AC25" s="28">
        <f t="shared" si="16"/>
        <v>34212.5</v>
      </c>
      <c r="AD25" s="28">
        <f t="shared" si="16"/>
        <v>29962.5</v>
      </c>
      <c r="AE25" s="28">
        <f t="shared" si="16"/>
        <v>25712.5</v>
      </c>
      <c r="AF25" s="28">
        <f t="shared" si="16"/>
        <v>23162.5</v>
      </c>
      <c r="AG25" s="28">
        <f t="shared" si="16"/>
        <v>20612.5</v>
      </c>
      <c r="AH25" s="28">
        <f t="shared" si="16"/>
        <v>18062.5</v>
      </c>
      <c r="AI25" s="28">
        <f t="shared" si="16"/>
        <v>15512.5</v>
      </c>
      <c r="AJ25" s="28">
        <f t="shared" si="16"/>
        <v>12962.5</v>
      </c>
      <c r="AK25" s="28">
        <f t="shared" si="16"/>
        <v>10412.5</v>
      </c>
      <c r="AL25" s="28">
        <f t="shared" si="16"/>
        <v>7862.5</v>
      </c>
      <c r="AM25" s="28">
        <f t="shared" si="16"/>
        <v>5312.5</v>
      </c>
      <c r="AN25" s="28">
        <f t="shared" si="16"/>
        <v>2656.26</v>
      </c>
      <c r="AO25" s="28">
        <f t="shared" si="16"/>
        <v>0</v>
      </c>
      <c r="AP25" s="27">
        <f t="shared" si="16"/>
        <v>0</v>
      </c>
      <c r="AQ25" s="27">
        <f t="shared" si="16"/>
        <v>0</v>
      </c>
      <c r="AR25" s="27">
        <f t="shared" si="16"/>
        <v>0</v>
      </c>
      <c r="AS25" s="27">
        <f t="shared" si="16"/>
        <v>0</v>
      </c>
      <c r="AT25" s="27">
        <f t="shared" si="16"/>
        <v>0</v>
      </c>
      <c r="AU25" s="27">
        <f t="shared" si="16"/>
        <v>0</v>
      </c>
      <c r="AV25" s="27">
        <f t="shared" si="16"/>
        <v>0</v>
      </c>
      <c r="AW25" s="27">
        <f t="shared" si="16"/>
        <v>0</v>
      </c>
      <c r="AX25" s="27">
        <f t="shared" si="16"/>
        <v>0</v>
      </c>
      <c r="AY25" s="27">
        <f t="shared" si="16"/>
        <v>0</v>
      </c>
      <c r="AZ25" s="27">
        <f t="shared" si="16"/>
        <v>0</v>
      </c>
      <c r="BA25" s="27">
        <f t="shared" si="16"/>
        <v>0</v>
      </c>
      <c r="BB25" s="27">
        <f t="shared" si="16"/>
        <v>0</v>
      </c>
      <c r="BC25" s="27">
        <f t="shared" si="16"/>
        <v>0</v>
      </c>
      <c r="BD25" s="28">
        <f t="shared" si="16"/>
        <v>5693987.7400000002</v>
      </c>
      <c r="BE25" s="28">
        <f t="shared" si="16"/>
        <v>1087187.5</v>
      </c>
      <c r="BF25" s="12"/>
      <c r="BG25" s="28">
        <f>SUM(BG18:BG24)</f>
        <v>513568.76</v>
      </c>
      <c r="BH25" s="3"/>
    </row>
    <row r="26" spans="1:60" ht="12.75" customHeight="1" x14ac:dyDescent="0.2">
      <c r="A26" s="3"/>
      <c r="B26" s="1"/>
      <c r="C26" s="3"/>
      <c r="D26" s="11"/>
      <c r="E26" s="11"/>
      <c r="F26" s="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2"/>
      <c r="BE26" s="12"/>
      <c r="BF26" s="12"/>
      <c r="BG26" s="12"/>
      <c r="BH26" s="3"/>
    </row>
    <row r="27" spans="1:60" ht="12.75" customHeight="1" x14ac:dyDescent="0.2">
      <c r="A27" s="3"/>
      <c r="B27" s="1"/>
      <c r="C27" s="3"/>
      <c r="D27" s="11"/>
      <c r="E27" s="11"/>
      <c r="F27" s="1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12"/>
      <c r="BE27" s="12"/>
      <c r="BF27" s="12"/>
      <c r="BG27" s="12"/>
      <c r="BH27" s="3"/>
    </row>
    <row r="28" spans="1:60" ht="12.75" customHeight="1" x14ac:dyDescent="0.2">
      <c r="A28" s="36"/>
      <c r="B28" s="37" t="s">
        <v>41</v>
      </c>
      <c r="C28" s="36"/>
      <c r="D28" s="38"/>
      <c r="E28" s="38"/>
      <c r="F28" s="38"/>
      <c r="G28" s="39" t="e">
        <f t="shared" ref="G28:U28" si="17">#REF!+#REF!</f>
        <v>#REF!</v>
      </c>
      <c r="H28" s="39" t="e">
        <f t="shared" si="17"/>
        <v>#REF!</v>
      </c>
      <c r="I28" s="39" t="e">
        <f t="shared" si="17"/>
        <v>#REF!</v>
      </c>
      <c r="J28" s="39" t="e">
        <f t="shared" si="17"/>
        <v>#REF!</v>
      </c>
      <c r="K28" s="39" t="e">
        <f t="shared" si="17"/>
        <v>#REF!</v>
      </c>
      <c r="L28" s="39" t="e">
        <f t="shared" si="17"/>
        <v>#REF!</v>
      </c>
      <c r="M28" s="39" t="e">
        <f t="shared" si="17"/>
        <v>#REF!</v>
      </c>
      <c r="N28" s="39" t="e">
        <f t="shared" si="17"/>
        <v>#REF!</v>
      </c>
      <c r="O28" s="39" t="e">
        <f t="shared" si="17"/>
        <v>#REF!</v>
      </c>
      <c r="P28" s="39" t="e">
        <f t="shared" si="17"/>
        <v>#REF!</v>
      </c>
      <c r="Q28" s="39" t="e">
        <f t="shared" si="17"/>
        <v>#REF!</v>
      </c>
      <c r="R28" s="39" t="e">
        <f t="shared" si="17"/>
        <v>#REF!</v>
      </c>
      <c r="S28" s="39" t="e">
        <f t="shared" si="17"/>
        <v>#REF!</v>
      </c>
      <c r="T28" s="39" t="e">
        <f t="shared" si="17"/>
        <v>#REF!</v>
      </c>
      <c r="U28" s="39" t="e">
        <f t="shared" si="17"/>
        <v>#REF!</v>
      </c>
      <c r="V28" s="40">
        <f t="shared" ref="V28:AO28" si="18">V25+V13</f>
        <v>608012.5</v>
      </c>
      <c r="W28" s="40">
        <f t="shared" si="18"/>
        <v>579662.5</v>
      </c>
      <c r="X28" s="40">
        <f t="shared" si="18"/>
        <v>337862.5</v>
      </c>
      <c r="Y28" s="40">
        <f t="shared" si="18"/>
        <v>141462.5</v>
      </c>
      <c r="Z28" s="40">
        <f t="shared" si="18"/>
        <v>131962.5</v>
      </c>
      <c r="AA28" s="40">
        <f t="shared" si="18"/>
        <v>127712.5</v>
      </c>
      <c r="AB28" s="40">
        <f t="shared" si="18"/>
        <v>123462.5</v>
      </c>
      <c r="AC28" s="40">
        <f t="shared" si="18"/>
        <v>119212.5</v>
      </c>
      <c r="AD28" s="40">
        <f t="shared" si="18"/>
        <v>114962.5</v>
      </c>
      <c r="AE28" s="40">
        <f t="shared" si="18"/>
        <v>110712.5</v>
      </c>
      <c r="AF28" s="40">
        <f t="shared" si="18"/>
        <v>108162.5</v>
      </c>
      <c r="AG28" s="40">
        <f t="shared" si="18"/>
        <v>105612.5</v>
      </c>
      <c r="AH28" s="40">
        <f t="shared" si="18"/>
        <v>103062.5</v>
      </c>
      <c r="AI28" s="40">
        <f t="shared" si="18"/>
        <v>100512.5</v>
      </c>
      <c r="AJ28" s="40">
        <f t="shared" si="18"/>
        <v>97962.5</v>
      </c>
      <c r="AK28" s="40">
        <f t="shared" si="18"/>
        <v>95412.5</v>
      </c>
      <c r="AL28" s="40">
        <f t="shared" si="18"/>
        <v>92862.5</v>
      </c>
      <c r="AM28" s="40">
        <f t="shared" si="18"/>
        <v>90312.5</v>
      </c>
      <c r="AN28" s="40">
        <f t="shared" si="18"/>
        <v>87656.26</v>
      </c>
      <c r="AO28" s="40">
        <f t="shared" si="18"/>
        <v>0</v>
      </c>
      <c r="AP28" s="39" t="e">
        <f t="shared" ref="AP28:AZ28" si="19">#REF!+#REF!</f>
        <v>#REF!</v>
      </c>
      <c r="AQ28" s="39" t="e">
        <f t="shared" si="19"/>
        <v>#REF!</v>
      </c>
      <c r="AR28" s="39" t="e">
        <f t="shared" si="19"/>
        <v>#REF!</v>
      </c>
      <c r="AS28" s="39" t="e">
        <f t="shared" si="19"/>
        <v>#REF!</v>
      </c>
      <c r="AT28" s="39" t="e">
        <f t="shared" si="19"/>
        <v>#REF!</v>
      </c>
      <c r="AU28" s="39" t="e">
        <f t="shared" si="19"/>
        <v>#REF!</v>
      </c>
      <c r="AV28" s="39" t="e">
        <f t="shared" si="19"/>
        <v>#REF!</v>
      </c>
      <c r="AW28" s="39" t="e">
        <f t="shared" si="19"/>
        <v>#REF!</v>
      </c>
      <c r="AX28" s="39" t="e">
        <f t="shared" si="19"/>
        <v>#REF!</v>
      </c>
      <c r="AY28" s="39" t="e">
        <f t="shared" si="19"/>
        <v>#REF!</v>
      </c>
      <c r="AZ28" s="39" t="e">
        <f t="shared" si="19"/>
        <v>#REF!</v>
      </c>
      <c r="BA28" s="36"/>
      <c r="BB28" s="36"/>
      <c r="BC28" s="36"/>
      <c r="BD28" s="41"/>
      <c r="BE28" s="41"/>
      <c r="BF28" s="41"/>
      <c r="BG28" s="41"/>
      <c r="BH28" s="36"/>
    </row>
    <row r="29" spans="1:60" ht="12.75" customHeight="1" x14ac:dyDescent="0.2">
      <c r="A29" s="3"/>
      <c r="B29" s="1"/>
      <c r="C29" s="3"/>
      <c r="D29" s="11"/>
      <c r="E29" s="11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2"/>
      <c r="BE29" s="12"/>
      <c r="BF29" s="12"/>
      <c r="BG29" s="12"/>
      <c r="BH29" s="3"/>
    </row>
    <row r="30" spans="1:60" ht="12.75" customHeight="1" x14ac:dyDescent="0.2">
      <c r="A30" s="3"/>
      <c r="B30" s="1"/>
      <c r="C30" s="3"/>
      <c r="D30" s="11"/>
      <c r="E30" s="11"/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12"/>
      <c r="BE30" s="12"/>
      <c r="BF30" s="12"/>
      <c r="BG30" s="12"/>
      <c r="BH30" s="3"/>
    </row>
    <row r="31" spans="1:60" ht="12.75" customHeight="1" x14ac:dyDescent="0.2">
      <c r="A31" s="13" t="s">
        <v>42</v>
      </c>
      <c r="B31" s="14"/>
      <c r="C31" s="15"/>
      <c r="D31" s="16"/>
      <c r="E31" s="16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7"/>
      <c r="BE31" s="17"/>
      <c r="BF31" s="17"/>
      <c r="BG31" s="17"/>
      <c r="BH31" s="15"/>
    </row>
    <row r="32" spans="1:60" ht="12.75" customHeight="1" x14ac:dyDescent="0.2">
      <c r="A32" s="3"/>
      <c r="B32" s="42"/>
      <c r="C32" s="3"/>
      <c r="D32" s="11"/>
      <c r="E32" s="11"/>
      <c r="F32" s="1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1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12"/>
      <c r="BE32" s="12"/>
      <c r="BF32" s="12"/>
      <c r="BG32" s="12"/>
      <c r="BH32" s="3"/>
    </row>
    <row r="33" spans="1:60" ht="12.75" customHeight="1" x14ac:dyDescent="0.2">
      <c r="A33" s="3"/>
      <c r="B33" s="42" t="s">
        <v>43</v>
      </c>
      <c r="C33" s="3"/>
      <c r="D33" s="11"/>
      <c r="E33" s="11"/>
      <c r="F33" s="1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3">
        <v>355000</v>
      </c>
      <c r="W33" s="43">
        <v>355000</v>
      </c>
      <c r="X33" s="43">
        <v>350000</v>
      </c>
      <c r="Y33" s="43">
        <v>350000</v>
      </c>
      <c r="Z33" s="43">
        <v>350000</v>
      </c>
      <c r="AA33" s="43">
        <v>350000</v>
      </c>
      <c r="AB33" s="43">
        <v>350000</v>
      </c>
      <c r="AC33" s="43">
        <v>350000</v>
      </c>
      <c r="AD33" s="43">
        <v>350000</v>
      </c>
      <c r="AE33" s="43">
        <v>350000</v>
      </c>
      <c r="AF33" s="43">
        <v>350000</v>
      </c>
      <c r="AG33" s="43">
        <v>350000</v>
      </c>
      <c r="AH33" s="43">
        <v>350000</v>
      </c>
      <c r="AI33" s="43">
        <v>100000</v>
      </c>
      <c r="AJ33" s="43">
        <v>100000</v>
      </c>
      <c r="AK33" s="43" t="s">
        <v>44</v>
      </c>
      <c r="AL33" s="43" t="s">
        <v>44</v>
      </c>
      <c r="AM33" s="43" t="s">
        <v>44</v>
      </c>
      <c r="AN33" s="43" t="s">
        <v>44</v>
      </c>
      <c r="AO33" s="12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2"/>
      <c r="BE33" s="12"/>
      <c r="BF33" s="12"/>
      <c r="BG33" s="12"/>
      <c r="BH33" s="3"/>
    </row>
    <row r="34" spans="1:60" ht="12.75" customHeight="1" x14ac:dyDescent="0.2">
      <c r="A34" s="3"/>
      <c r="B34" s="42" t="s">
        <v>45</v>
      </c>
      <c r="C34" s="3"/>
      <c r="D34" s="11"/>
      <c r="E34" s="11"/>
      <c r="F34" s="1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3">
        <v>260000</v>
      </c>
      <c r="W34" s="43">
        <v>255000</v>
      </c>
      <c r="X34" s="43">
        <v>245000</v>
      </c>
      <c r="Y34" s="43">
        <v>240000</v>
      </c>
      <c r="Z34" s="43">
        <v>235000</v>
      </c>
      <c r="AA34" s="43">
        <v>230000</v>
      </c>
      <c r="AB34" s="43">
        <v>220000</v>
      </c>
      <c r="AC34" s="43">
        <v>215000</v>
      </c>
      <c r="AD34" s="43" t="s">
        <v>44</v>
      </c>
      <c r="AE34" s="43" t="s">
        <v>44</v>
      </c>
      <c r="AF34" s="43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3" t="s">
        <v>44</v>
      </c>
      <c r="AM34" s="43" t="s">
        <v>44</v>
      </c>
      <c r="AN34" s="43" t="s">
        <v>44</v>
      </c>
      <c r="AO34" s="12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2"/>
      <c r="BE34" s="12"/>
      <c r="BF34" s="12"/>
      <c r="BG34" s="12"/>
      <c r="BH34" s="3"/>
    </row>
    <row r="35" spans="1:60" ht="12.75" customHeight="1" x14ac:dyDescent="0.2">
      <c r="A35" s="3"/>
      <c r="B35" t="s">
        <v>46</v>
      </c>
      <c r="C35" s="3"/>
      <c r="D35" s="11"/>
      <c r="E35" s="11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3">
        <v>145000</v>
      </c>
      <c r="W35" s="43">
        <v>135000</v>
      </c>
      <c r="X35" s="43">
        <v>135000</v>
      </c>
      <c r="Y35" s="43">
        <v>130000</v>
      </c>
      <c r="Z35" s="43">
        <v>125000</v>
      </c>
      <c r="AA35" s="43">
        <v>125000</v>
      </c>
      <c r="AB35" s="43">
        <v>120000</v>
      </c>
      <c r="AC35" s="43">
        <v>120000</v>
      </c>
      <c r="AD35" s="43">
        <v>115000</v>
      </c>
      <c r="AE35" s="43" t="s">
        <v>44</v>
      </c>
      <c r="AF35" s="43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3" t="s">
        <v>44</v>
      </c>
      <c r="AM35" s="43" t="s">
        <v>44</v>
      </c>
      <c r="AN35" s="43" t="s">
        <v>44</v>
      </c>
      <c r="AO35" s="12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2"/>
      <c r="BE35" s="12"/>
      <c r="BF35" s="12"/>
      <c r="BG35" s="12"/>
      <c r="BH35" s="3"/>
    </row>
    <row r="36" spans="1:60" ht="12.75" customHeight="1" x14ac:dyDescent="0.2">
      <c r="A36" s="3"/>
      <c r="B36" t="s">
        <v>47</v>
      </c>
      <c r="C36" s="3"/>
      <c r="D36" s="11"/>
      <c r="E36" s="11"/>
      <c r="F36" s="1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3">
        <v>120000</v>
      </c>
      <c r="W36" s="43">
        <v>120000</v>
      </c>
      <c r="X36" s="43">
        <v>125000</v>
      </c>
      <c r="Y36" s="43">
        <v>125000</v>
      </c>
      <c r="Z36" s="43">
        <v>130000</v>
      </c>
      <c r="AA36" s="43">
        <v>135000</v>
      </c>
      <c r="AB36" s="43">
        <v>140000</v>
      </c>
      <c r="AC36" s="43">
        <v>145000</v>
      </c>
      <c r="AD36" s="43">
        <v>150000</v>
      </c>
      <c r="AE36" s="43">
        <v>155000</v>
      </c>
      <c r="AF36" s="43">
        <v>155000</v>
      </c>
      <c r="AG36" s="43">
        <v>165000</v>
      </c>
      <c r="AH36" s="43">
        <v>170000</v>
      </c>
      <c r="AI36" s="43">
        <v>175000</v>
      </c>
      <c r="AJ36" s="43">
        <v>180000</v>
      </c>
      <c r="AK36" s="43">
        <v>190000</v>
      </c>
      <c r="AL36" s="43">
        <v>195000</v>
      </c>
      <c r="AM36" s="43">
        <v>205000</v>
      </c>
      <c r="AN36" s="43" t="s">
        <v>44</v>
      </c>
      <c r="AO36" s="1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  <c r="BE36" s="12"/>
      <c r="BF36" s="12"/>
      <c r="BG36" s="12"/>
      <c r="BH36" s="3"/>
    </row>
    <row r="37" spans="1:60" ht="12.75" customHeight="1" x14ac:dyDescent="0.2">
      <c r="A37" s="3"/>
      <c r="B37" t="s">
        <v>49</v>
      </c>
      <c r="C37" s="3"/>
      <c r="D37" s="11"/>
      <c r="E37" s="11"/>
      <c r="F37" s="1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3">
        <v>50000</v>
      </c>
      <c r="W37" s="43">
        <v>50000</v>
      </c>
      <c r="X37" s="43">
        <v>50000</v>
      </c>
      <c r="Y37" s="43">
        <v>50000</v>
      </c>
      <c r="Z37" s="43">
        <v>50000</v>
      </c>
      <c r="AA37" s="43">
        <v>50000</v>
      </c>
      <c r="AB37" s="43">
        <v>50000</v>
      </c>
      <c r="AC37" s="43">
        <v>50000</v>
      </c>
      <c r="AD37" s="43">
        <v>50000</v>
      </c>
      <c r="AE37" s="43">
        <v>50000</v>
      </c>
      <c r="AF37" s="43">
        <v>50000</v>
      </c>
      <c r="AG37" s="43">
        <v>50000</v>
      </c>
      <c r="AH37" s="43">
        <v>50000</v>
      </c>
      <c r="AI37" s="43">
        <v>50000</v>
      </c>
      <c r="AJ37" s="43">
        <v>50000</v>
      </c>
      <c r="AK37" s="43">
        <v>50000</v>
      </c>
      <c r="AL37" s="43">
        <v>50000</v>
      </c>
      <c r="AM37" s="43">
        <v>50000</v>
      </c>
      <c r="AN37" s="43">
        <v>50000</v>
      </c>
      <c r="AO37" s="1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/>
      <c r="BE37" s="12"/>
      <c r="BF37" s="12"/>
      <c r="BG37" s="12"/>
      <c r="BH37" s="3"/>
    </row>
    <row r="38" spans="1:60" ht="12.75" customHeight="1" x14ac:dyDescent="0.2">
      <c r="A38" s="3"/>
      <c r="B38" s="1"/>
      <c r="C38" s="3"/>
      <c r="D38" s="11"/>
      <c r="E38" s="11"/>
      <c r="F38" s="1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12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/>
      <c r="BE38" s="12"/>
      <c r="BF38" s="12"/>
      <c r="BG38" s="12"/>
      <c r="BH38" s="3"/>
    </row>
    <row r="39" spans="1:60" ht="12.75" customHeight="1" x14ac:dyDescent="0.2">
      <c r="A39" s="44"/>
      <c r="B39" s="45" t="s">
        <v>50</v>
      </c>
      <c r="C39" s="44"/>
      <c r="D39" s="46"/>
      <c r="E39" s="46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7">
        <f t="shared" ref="V39:AZ39" si="20">SUM(V33:V37)</f>
        <v>930000</v>
      </c>
      <c r="W39" s="47">
        <f t="shared" si="20"/>
        <v>915000</v>
      </c>
      <c r="X39" s="47">
        <f t="shared" si="20"/>
        <v>905000</v>
      </c>
      <c r="Y39" s="47">
        <f t="shared" si="20"/>
        <v>895000</v>
      </c>
      <c r="Z39" s="47">
        <f t="shared" si="20"/>
        <v>890000</v>
      </c>
      <c r="AA39" s="47">
        <f t="shared" si="20"/>
        <v>890000</v>
      </c>
      <c r="AB39" s="47">
        <f t="shared" si="20"/>
        <v>880000</v>
      </c>
      <c r="AC39" s="47">
        <f t="shared" si="20"/>
        <v>880000</v>
      </c>
      <c r="AD39" s="47">
        <f t="shared" si="20"/>
        <v>665000</v>
      </c>
      <c r="AE39" s="47">
        <f t="shared" si="20"/>
        <v>555000</v>
      </c>
      <c r="AF39" s="47">
        <f t="shared" si="20"/>
        <v>555000</v>
      </c>
      <c r="AG39" s="47">
        <f t="shared" si="20"/>
        <v>565000</v>
      </c>
      <c r="AH39" s="47">
        <f t="shared" si="20"/>
        <v>570000</v>
      </c>
      <c r="AI39" s="47">
        <f t="shared" si="20"/>
        <v>325000</v>
      </c>
      <c r="AJ39" s="47">
        <f t="shared" si="20"/>
        <v>330000</v>
      </c>
      <c r="AK39" s="47">
        <f t="shared" si="20"/>
        <v>240000</v>
      </c>
      <c r="AL39" s="47">
        <f t="shared" si="20"/>
        <v>245000</v>
      </c>
      <c r="AM39" s="47">
        <f t="shared" si="20"/>
        <v>255000</v>
      </c>
      <c r="AN39" s="47">
        <f t="shared" si="20"/>
        <v>50000</v>
      </c>
      <c r="AO39" s="47">
        <f t="shared" si="20"/>
        <v>0</v>
      </c>
      <c r="AP39" s="48">
        <f t="shared" si="20"/>
        <v>0</v>
      </c>
      <c r="AQ39" s="48">
        <f t="shared" si="20"/>
        <v>0</v>
      </c>
      <c r="AR39" s="48">
        <f t="shared" si="20"/>
        <v>0</v>
      </c>
      <c r="AS39" s="48">
        <f t="shared" si="20"/>
        <v>0</v>
      </c>
      <c r="AT39" s="48">
        <f t="shared" si="20"/>
        <v>0</v>
      </c>
      <c r="AU39" s="48">
        <f t="shared" si="20"/>
        <v>0</v>
      </c>
      <c r="AV39" s="48">
        <f t="shared" si="20"/>
        <v>0</v>
      </c>
      <c r="AW39" s="48">
        <f t="shared" si="20"/>
        <v>0</v>
      </c>
      <c r="AX39" s="48">
        <f t="shared" si="20"/>
        <v>0</v>
      </c>
      <c r="AY39" s="48">
        <f t="shared" si="20"/>
        <v>0</v>
      </c>
      <c r="AZ39" s="48">
        <f t="shared" si="20"/>
        <v>0</v>
      </c>
      <c r="BA39" s="44"/>
      <c r="BB39" s="44"/>
      <c r="BC39" s="44"/>
      <c r="BD39" s="49"/>
      <c r="BE39" s="49"/>
      <c r="BF39" s="49"/>
      <c r="BG39" s="49"/>
      <c r="BH39" s="44"/>
    </row>
    <row r="40" spans="1:60" ht="12.75" customHeight="1" x14ac:dyDescent="0.2">
      <c r="A40" s="3"/>
      <c r="B40" s="1"/>
      <c r="C40" s="3"/>
      <c r="D40" s="11"/>
      <c r="E40" s="11"/>
      <c r="F40" s="1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2"/>
      <c r="BE40" s="12"/>
      <c r="BF40" s="12"/>
      <c r="BG40" s="12"/>
      <c r="BH40" s="3"/>
    </row>
    <row r="41" spans="1:60" ht="12.75" customHeight="1" x14ac:dyDescent="0.2">
      <c r="A41" s="13" t="s">
        <v>52</v>
      </c>
      <c r="B41" s="50"/>
      <c r="C41" s="15"/>
      <c r="D41" s="16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17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7"/>
      <c r="BE41" s="17"/>
      <c r="BF41" s="17"/>
      <c r="BG41" s="17"/>
      <c r="BH41" s="15"/>
    </row>
    <row r="42" spans="1:60" ht="12.75" customHeight="1" x14ac:dyDescent="0.2">
      <c r="A42" s="3"/>
      <c r="B42" s="42"/>
      <c r="C42" s="3"/>
      <c r="D42" s="11"/>
      <c r="E42" s="11"/>
      <c r="F42" s="1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1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2"/>
      <c r="BE42" s="12"/>
      <c r="BF42" s="12"/>
      <c r="BG42" s="12"/>
      <c r="BH42" s="3"/>
    </row>
    <row r="43" spans="1:60" ht="12.75" customHeight="1" x14ac:dyDescent="0.2">
      <c r="A43" s="3"/>
      <c r="B43" s="42" t="s">
        <v>43</v>
      </c>
      <c r="C43" s="3"/>
      <c r="D43" s="11"/>
      <c r="E43" s="11"/>
      <c r="F43" s="1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3">
        <v>152463</v>
      </c>
      <c r="W43" s="43">
        <v>143644</v>
      </c>
      <c r="X43" s="43">
        <v>134013</v>
      </c>
      <c r="Y43" s="43">
        <v>123888</v>
      </c>
      <c r="Z43" s="43">
        <v>113513</v>
      </c>
      <c r="AA43" s="43">
        <v>102700</v>
      </c>
      <c r="AB43" s="43">
        <v>91475</v>
      </c>
      <c r="AC43" s="43">
        <v>79844</v>
      </c>
      <c r="AD43" s="43">
        <v>67750</v>
      </c>
      <c r="AE43" s="43">
        <v>55219</v>
      </c>
      <c r="AF43" s="43">
        <v>42250</v>
      </c>
      <c r="AG43" s="43">
        <v>28844</v>
      </c>
      <c r="AH43" s="43">
        <v>15000</v>
      </c>
      <c r="AI43" s="43">
        <v>6000</v>
      </c>
      <c r="AJ43" s="43">
        <v>2000</v>
      </c>
      <c r="AK43" s="43" t="s">
        <v>44</v>
      </c>
      <c r="AL43" s="43" t="s">
        <v>44</v>
      </c>
      <c r="AM43" s="43" t="s">
        <v>44</v>
      </c>
      <c r="AN43" s="43" t="s">
        <v>44</v>
      </c>
      <c r="AO43" s="1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12"/>
      <c r="BE43" s="12"/>
      <c r="BF43" s="12"/>
      <c r="BG43" s="12"/>
      <c r="BH43" s="3"/>
    </row>
    <row r="44" spans="1:60" ht="12.75" customHeight="1" x14ac:dyDescent="0.2">
      <c r="A44" s="3"/>
      <c r="B44" s="42" t="s">
        <v>45</v>
      </c>
      <c r="C44" s="3"/>
      <c r="D44" s="11"/>
      <c r="E44" s="11"/>
      <c r="F44" s="1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3">
        <v>35700</v>
      </c>
      <c r="W44" s="43">
        <v>30500</v>
      </c>
      <c r="X44" s="43">
        <v>25400</v>
      </c>
      <c r="Y44" s="43">
        <v>20500</v>
      </c>
      <c r="Z44" s="43">
        <v>15700</v>
      </c>
      <c r="AA44" s="43">
        <v>12175</v>
      </c>
      <c r="AB44" s="43">
        <v>8150</v>
      </c>
      <c r="AC44" s="43">
        <v>4300</v>
      </c>
      <c r="AD44" s="43" t="s">
        <v>44</v>
      </c>
      <c r="AE44" s="43" t="s">
        <v>44</v>
      </c>
      <c r="AF44" s="43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3" t="s">
        <v>44</v>
      </c>
      <c r="AM44" s="43" t="s">
        <v>44</v>
      </c>
      <c r="AN44" s="43" t="s">
        <v>44</v>
      </c>
      <c r="AO44" s="12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12"/>
      <c r="BE44" s="12"/>
      <c r="BF44" s="12"/>
      <c r="BG44" s="12"/>
      <c r="BH44" s="3"/>
    </row>
    <row r="45" spans="1:60" ht="12.75" customHeight="1" x14ac:dyDescent="0.2">
      <c r="A45" s="3"/>
      <c r="B45" t="s">
        <v>46</v>
      </c>
      <c r="C45" s="3"/>
      <c r="D45" s="11"/>
      <c r="E45" s="11"/>
      <c r="F45" s="1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3">
        <v>21763</v>
      </c>
      <c r="W45" s="43">
        <v>18863</v>
      </c>
      <c r="X45" s="43">
        <v>16163</v>
      </c>
      <c r="Y45" s="43">
        <v>13463</v>
      </c>
      <c r="Z45" s="43">
        <v>10863</v>
      </c>
      <c r="AA45" s="43">
        <v>8988</v>
      </c>
      <c r="AB45" s="43">
        <v>6800</v>
      </c>
      <c r="AC45" s="43">
        <v>4700</v>
      </c>
      <c r="AD45" s="43">
        <v>2300</v>
      </c>
      <c r="AE45" s="43" t="s">
        <v>44</v>
      </c>
      <c r="AF45" s="43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3" t="s">
        <v>44</v>
      </c>
      <c r="AM45" s="43" t="s">
        <v>44</v>
      </c>
      <c r="AN45" s="43" t="s">
        <v>44</v>
      </c>
      <c r="AO45" s="12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12"/>
      <c r="BE45" s="12"/>
      <c r="BF45" s="12"/>
      <c r="BG45" s="12"/>
      <c r="BH45" s="3"/>
    </row>
    <row r="46" spans="1:60" ht="12.75" customHeight="1" x14ac:dyDescent="0.2">
      <c r="A46" s="3"/>
      <c r="B46" t="s">
        <v>47</v>
      </c>
      <c r="C46" s="3"/>
      <c r="D46" s="11"/>
      <c r="E46" s="11"/>
      <c r="F46" s="1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3">
        <v>90148</v>
      </c>
      <c r="W46" s="43">
        <v>87148</v>
      </c>
      <c r="X46" s="43">
        <v>84098</v>
      </c>
      <c r="Y46" s="43">
        <v>80973</v>
      </c>
      <c r="Z46" s="43">
        <v>77148</v>
      </c>
      <c r="AA46" s="43">
        <v>73173</v>
      </c>
      <c r="AB46" s="43">
        <v>69048</v>
      </c>
      <c r="AC46" s="43">
        <v>64773</v>
      </c>
      <c r="AD46" s="43">
        <v>60348</v>
      </c>
      <c r="AE46" s="43">
        <v>55773</v>
      </c>
      <c r="AF46" s="43">
        <v>50929</v>
      </c>
      <c r="AG46" s="43">
        <v>45729</v>
      </c>
      <c r="AH46" s="43">
        <v>40030</v>
      </c>
      <c r="AI46" s="43">
        <v>33906</v>
      </c>
      <c r="AJ46" s="43">
        <v>27200</v>
      </c>
      <c r="AK46" s="43">
        <v>19800</v>
      </c>
      <c r="AL46" s="43">
        <v>12100</v>
      </c>
      <c r="AM46" s="43">
        <v>4100</v>
      </c>
      <c r="AN46" s="43" t="s">
        <v>44</v>
      </c>
      <c r="AO46" s="1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12"/>
      <c r="BE46" s="12"/>
      <c r="BF46" s="12"/>
      <c r="BG46" s="12"/>
      <c r="BH46" s="3"/>
    </row>
    <row r="47" spans="1:60" ht="12.75" customHeight="1" x14ac:dyDescent="0.2">
      <c r="A47" s="3"/>
      <c r="B47" t="s">
        <v>49</v>
      </c>
      <c r="C47" s="3"/>
      <c r="D47" s="11"/>
      <c r="E47" s="11"/>
      <c r="F47" s="1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3">
        <v>36125</v>
      </c>
      <c r="W47" s="43">
        <v>34625</v>
      </c>
      <c r="X47" s="43">
        <v>32625</v>
      </c>
      <c r="Y47" s="43">
        <v>30125</v>
      </c>
      <c r="Z47" s="43">
        <v>27625</v>
      </c>
      <c r="AA47" s="43">
        <v>25125</v>
      </c>
      <c r="AB47" s="43">
        <v>22625</v>
      </c>
      <c r="AC47" s="43">
        <v>20125</v>
      </c>
      <c r="AD47" s="43">
        <v>17625</v>
      </c>
      <c r="AE47" s="43">
        <v>15125</v>
      </c>
      <c r="AF47" s="43">
        <v>13625</v>
      </c>
      <c r="AG47" s="43">
        <v>12125</v>
      </c>
      <c r="AH47" s="43">
        <v>10625</v>
      </c>
      <c r="AI47" s="43">
        <v>9125</v>
      </c>
      <c r="AJ47" s="43">
        <v>7625</v>
      </c>
      <c r="AK47" s="43">
        <v>6125</v>
      </c>
      <c r="AL47" s="43">
        <v>4625</v>
      </c>
      <c r="AM47" s="43">
        <v>3125</v>
      </c>
      <c r="AN47" s="43">
        <v>1563</v>
      </c>
      <c r="AO47" s="1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12"/>
      <c r="BE47" s="12"/>
      <c r="BF47" s="12"/>
      <c r="BG47" s="12"/>
      <c r="BH47" s="3"/>
    </row>
    <row r="48" spans="1:60" ht="12.75" customHeight="1" x14ac:dyDescent="0.2">
      <c r="A48" s="3"/>
      <c r="B48" s="1"/>
      <c r="C48" s="3"/>
      <c r="D48" s="11"/>
      <c r="E48" s="11"/>
      <c r="F48" s="1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12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12"/>
      <c r="BE48" s="12"/>
      <c r="BF48" s="12"/>
      <c r="BG48" s="12"/>
      <c r="BH48" s="3"/>
    </row>
    <row r="49" spans="1:60" ht="12.75" customHeight="1" x14ac:dyDescent="0.2">
      <c r="A49" s="44"/>
      <c r="B49" s="45" t="s">
        <v>54</v>
      </c>
      <c r="C49" s="44"/>
      <c r="D49" s="46"/>
      <c r="E49" s="46"/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52">
        <f t="shared" ref="V49:AZ49" si="21">SUM(V43:V47)</f>
        <v>336199</v>
      </c>
      <c r="W49" s="52">
        <f t="shared" si="21"/>
        <v>314780</v>
      </c>
      <c r="X49" s="52">
        <f t="shared" si="21"/>
        <v>292299</v>
      </c>
      <c r="Y49" s="52">
        <f t="shared" si="21"/>
        <v>268949</v>
      </c>
      <c r="Z49" s="52">
        <f t="shared" si="21"/>
        <v>244849</v>
      </c>
      <c r="AA49" s="52">
        <f t="shared" si="21"/>
        <v>222161</v>
      </c>
      <c r="AB49" s="52">
        <f t="shared" si="21"/>
        <v>198098</v>
      </c>
      <c r="AC49" s="52">
        <f t="shared" si="21"/>
        <v>173742</v>
      </c>
      <c r="AD49" s="52">
        <f t="shared" si="21"/>
        <v>148023</v>
      </c>
      <c r="AE49" s="52">
        <f t="shared" si="21"/>
        <v>126117</v>
      </c>
      <c r="AF49" s="52">
        <f t="shared" si="21"/>
        <v>106804</v>
      </c>
      <c r="AG49" s="52">
        <f t="shared" si="21"/>
        <v>86698</v>
      </c>
      <c r="AH49" s="52">
        <f t="shared" si="21"/>
        <v>65655</v>
      </c>
      <c r="AI49" s="52">
        <f t="shared" si="21"/>
        <v>49031</v>
      </c>
      <c r="AJ49" s="52">
        <f t="shared" si="21"/>
        <v>36825</v>
      </c>
      <c r="AK49" s="52">
        <f t="shared" si="21"/>
        <v>25925</v>
      </c>
      <c r="AL49" s="52">
        <f t="shared" si="21"/>
        <v>16725</v>
      </c>
      <c r="AM49" s="52">
        <f t="shared" si="21"/>
        <v>7225</v>
      </c>
      <c r="AN49" s="52">
        <f t="shared" si="21"/>
        <v>1563</v>
      </c>
      <c r="AO49" s="52">
        <f t="shared" si="21"/>
        <v>0</v>
      </c>
      <c r="AP49" s="53">
        <f t="shared" si="21"/>
        <v>0</v>
      </c>
      <c r="AQ49" s="53">
        <f t="shared" si="21"/>
        <v>0</v>
      </c>
      <c r="AR49" s="53">
        <f t="shared" si="21"/>
        <v>0</v>
      </c>
      <c r="AS49" s="53">
        <f t="shared" si="21"/>
        <v>0</v>
      </c>
      <c r="AT49" s="53">
        <f t="shared" si="21"/>
        <v>0</v>
      </c>
      <c r="AU49" s="53">
        <f t="shared" si="21"/>
        <v>0</v>
      </c>
      <c r="AV49" s="53">
        <f t="shared" si="21"/>
        <v>0</v>
      </c>
      <c r="AW49" s="53">
        <f t="shared" si="21"/>
        <v>0</v>
      </c>
      <c r="AX49" s="53">
        <f t="shared" si="21"/>
        <v>0</v>
      </c>
      <c r="AY49" s="53">
        <f t="shared" si="21"/>
        <v>0</v>
      </c>
      <c r="AZ49" s="53">
        <f t="shared" si="21"/>
        <v>0</v>
      </c>
      <c r="BA49" s="44"/>
      <c r="BB49" s="44"/>
      <c r="BC49" s="44"/>
      <c r="BD49" s="49"/>
      <c r="BE49" s="49"/>
      <c r="BF49" s="49"/>
      <c r="BG49" s="49"/>
      <c r="BH49" s="44"/>
    </row>
    <row r="50" spans="1:60" ht="12.75" customHeight="1" x14ac:dyDescent="0.2">
      <c r="A50" s="3"/>
      <c r="B50" s="1"/>
      <c r="C50" s="3"/>
      <c r="D50" s="11"/>
      <c r="E50" s="11"/>
      <c r="F50" s="1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12"/>
      <c r="BE50" s="12"/>
      <c r="BF50" s="12"/>
      <c r="BG50" s="12"/>
      <c r="BH50" s="3"/>
    </row>
    <row r="51" spans="1:60" ht="12.75" customHeight="1" x14ac:dyDescent="0.2">
      <c r="A51" s="54"/>
      <c r="B51" s="55" t="s">
        <v>55</v>
      </c>
      <c r="C51" s="54"/>
      <c r="D51" s="56"/>
      <c r="E51" s="56"/>
      <c r="F51" s="56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7">
        <f t="shared" ref="V51:AZ51" si="22">V49+V39</f>
        <v>1266199</v>
      </c>
      <c r="W51" s="57">
        <f t="shared" si="22"/>
        <v>1229780</v>
      </c>
      <c r="X51" s="57">
        <f t="shared" si="22"/>
        <v>1197299</v>
      </c>
      <c r="Y51" s="57">
        <f t="shared" si="22"/>
        <v>1163949</v>
      </c>
      <c r="Z51" s="57">
        <f t="shared" si="22"/>
        <v>1134849</v>
      </c>
      <c r="AA51" s="57">
        <f t="shared" si="22"/>
        <v>1112161</v>
      </c>
      <c r="AB51" s="57">
        <f t="shared" si="22"/>
        <v>1078098</v>
      </c>
      <c r="AC51" s="57">
        <f t="shared" si="22"/>
        <v>1053742</v>
      </c>
      <c r="AD51" s="57">
        <f t="shared" si="22"/>
        <v>813023</v>
      </c>
      <c r="AE51" s="57">
        <f t="shared" si="22"/>
        <v>681117</v>
      </c>
      <c r="AF51" s="57">
        <f t="shared" si="22"/>
        <v>661804</v>
      </c>
      <c r="AG51" s="57">
        <f t="shared" si="22"/>
        <v>651698</v>
      </c>
      <c r="AH51" s="57">
        <f t="shared" si="22"/>
        <v>635655</v>
      </c>
      <c r="AI51" s="57">
        <f t="shared" si="22"/>
        <v>374031</v>
      </c>
      <c r="AJ51" s="57">
        <f t="shared" si="22"/>
        <v>366825</v>
      </c>
      <c r="AK51" s="57">
        <f t="shared" si="22"/>
        <v>265925</v>
      </c>
      <c r="AL51" s="57">
        <f t="shared" si="22"/>
        <v>261725</v>
      </c>
      <c r="AM51" s="57">
        <f t="shared" si="22"/>
        <v>262225</v>
      </c>
      <c r="AN51" s="57">
        <f t="shared" si="22"/>
        <v>51563</v>
      </c>
      <c r="AO51" s="57">
        <f t="shared" si="22"/>
        <v>0</v>
      </c>
      <c r="AP51" s="58">
        <f t="shared" si="22"/>
        <v>0</v>
      </c>
      <c r="AQ51" s="58">
        <f t="shared" si="22"/>
        <v>0</v>
      </c>
      <c r="AR51" s="58">
        <f t="shared" si="22"/>
        <v>0</v>
      </c>
      <c r="AS51" s="58">
        <f t="shared" si="22"/>
        <v>0</v>
      </c>
      <c r="AT51" s="58">
        <f t="shared" si="22"/>
        <v>0</v>
      </c>
      <c r="AU51" s="58">
        <f t="shared" si="22"/>
        <v>0</v>
      </c>
      <c r="AV51" s="58">
        <f t="shared" si="22"/>
        <v>0</v>
      </c>
      <c r="AW51" s="58">
        <f t="shared" si="22"/>
        <v>0</v>
      </c>
      <c r="AX51" s="58">
        <f t="shared" si="22"/>
        <v>0</v>
      </c>
      <c r="AY51" s="58">
        <f t="shared" si="22"/>
        <v>0</v>
      </c>
      <c r="AZ51" s="58">
        <f t="shared" si="22"/>
        <v>0</v>
      </c>
      <c r="BA51" s="54"/>
      <c r="BB51" s="54"/>
      <c r="BC51" s="54"/>
      <c r="BD51" s="59"/>
      <c r="BE51" s="59"/>
      <c r="BF51" s="59"/>
      <c r="BG51" s="59"/>
      <c r="BH51" s="54"/>
    </row>
    <row r="52" spans="1:60" ht="12.75" customHeight="1" x14ac:dyDescent="0.2">
      <c r="A52" s="3"/>
      <c r="B52" s="1"/>
      <c r="C52" s="3"/>
      <c r="D52" s="11"/>
      <c r="E52" s="11"/>
      <c r="F52" s="1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12"/>
      <c r="BE52" s="12"/>
      <c r="BF52" s="12"/>
      <c r="BG52" s="12"/>
      <c r="BH52" s="3"/>
    </row>
    <row r="53" spans="1:60" ht="12.75" customHeight="1" x14ac:dyDescent="0.2">
      <c r="A53" s="3"/>
      <c r="B53" s="1"/>
      <c r="C53" s="3"/>
      <c r="D53" s="11"/>
      <c r="E53" s="11"/>
      <c r="F53" s="1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12"/>
      <c r="BE53" s="12"/>
      <c r="BF53" s="12"/>
      <c r="BG53" s="12"/>
      <c r="BH53" s="3"/>
    </row>
    <row r="54" spans="1:60" ht="12.75" customHeight="1" x14ac:dyDescent="0.2">
      <c r="A54" s="36"/>
      <c r="B54" s="60" t="s">
        <v>41</v>
      </c>
      <c r="C54" s="36"/>
      <c r="D54" s="38"/>
      <c r="E54" s="38"/>
      <c r="F54" s="38"/>
      <c r="G54" s="36">
        <v>23917356.27</v>
      </c>
      <c r="H54" s="36">
        <v>3514425</v>
      </c>
      <c r="I54" s="36">
        <v>20402931.27</v>
      </c>
      <c r="J54" s="36">
        <v>169827.08</v>
      </c>
      <c r="K54" s="36">
        <v>509481.25</v>
      </c>
      <c r="L54" s="36">
        <v>509481.25</v>
      </c>
      <c r="M54" s="36">
        <v>509481.25</v>
      </c>
      <c r="N54" s="36">
        <v>509481.25</v>
      </c>
      <c r="O54" s="36">
        <v>509481.25</v>
      </c>
      <c r="P54" s="36">
        <v>684481.25</v>
      </c>
      <c r="Q54" s="36">
        <v>2668805.21</v>
      </c>
      <c r="R54" s="36">
        <v>2691570.83</v>
      </c>
      <c r="S54" s="36">
        <v>2626156.25</v>
      </c>
      <c r="T54" s="36">
        <v>3060662.5</v>
      </c>
      <c r="U54" s="36">
        <v>3719050.18</v>
      </c>
      <c r="V54" s="41">
        <f t="shared" ref="V54:AO54" si="23">V28</f>
        <v>608012.5</v>
      </c>
      <c r="W54" s="41">
        <f t="shared" si="23"/>
        <v>579662.5</v>
      </c>
      <c r="X54" s="41">
        <f t="shared" si="23"/>
        <v>337862.5</v>
      </c>
      <c r="Y54" s="41">
        <f t="shared" si="23"/>
        <v>141462.5</v>
      </c>
      <c r="Z54" s="41">
        <f t="shared" si="23"/>
        <v>131962.5</v>
      </c>
      <c r="AA54" s="41">
        <f t="shared" si="23"/>
        <v>127712.5</v>
      </c>
      <c r="AB54" s="41">
        <f t="shared" si="23"/>
        <v>123462.5</v>
      </c>
      <c r="AC54" s="41">
        <f t="shared" si="23"/>
        <v>119212.5</v>
      </c>
      <c r="AD54" s="41">
        <f t="shared" si="23"/>
        <v>114962.5</v>
      </c>
      <c r="AE54" s="41">
        <f t="shared" si="23"/>
        <v>110712.5</v>
      </c>
      <c r="AF54" s="41">
        <f t="shared" si="23"/>
        <v>108162.5</v>
      </c>
      <c r="AG54" s="41">
        <f t="shared" si="23"/>
        <v>105612.5</v>
      </c>
      <c r="AH54" s="41">
        <f t="shared" si="23"/>
        <v>103062.5</v>
      </c>
      <c r="AI54" s="41">
        <f t="shared" si="23"/>
        <v>100512.5</v>
      </c>
      <c r="AJ54" s="41">
        <f t="shared" si="23"/>
        <v>97962.5</v>
      </c>
      <c r="AK54" s="41">
        <f t="shared" si="23"/>
        <v>95412.5</v>
      </c>
      <c r="AL54" s="41">
        <f t="shared" si="23"/>
        <v>92862.5</v>
      </c>
      <c r="AM54" s="41">
        <f t="shared" si="23"/>
        <v>90312.5</v>
      </c>
      <c r="AN54" s="41">
        <f t="shared" si="23"/>
        <v>87656.26</v>
      </c>
      <c r="AO54" s="41">
        <f t="shared" si="23"/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/>
      <c r="BB54" s="36"/>
      <c r="BC54" s="36"/>
      <c r="BD54" s="41"/>
      <c r="BE54" s="41"/>
      <c r="BF54" s="41"/>
      <c r="BG54" s="41"/>
      <c r="BH54" s="36"/>
    </row>
    <row r="55" spans="1:60" ht="12.75" customHeight="1" x14ac:dyDescent="0.2">
      <c r="A55" s="54"/>
      <c r="B55" s="61" t="s">
        <v>55</v>
      </c>
      <c r="C55" s="54"/>
      <c r="D55" s="56"/>
      <c r="E55" s="56"/>
      <c r="F55" s="5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9">
        <f t="shared" ref="V55:AO55" si="24">V51</f>
        <v>1266199</v>
      </c>
      <c r="W55" s="59">
        <f t="shared" si="24"/>
        <v>1229780</v>
      </c>
      <c r="X55" s="59">
        <f t="shared" si="24"/>
        <v>1197299</v>
      </c>
      <c r="Y55" s="59">
        <f t="shared" si="24"/>
        <v>1163949</v>
      </c>
      <c r="Z55" s="59">
        <f t="shared" si="24"/>
        <v>1134849</v>
      </c>
      <c r="AA55" s="59">
        <f t="shared" si="24"/>
        <v>1112161</v>
      </c>
      <c r="AB55" s="59">
        <f t="shared" si="24"/>
        <v>1078098</v>
      </c>
      <c r="AC55" s="59">
        <f t="shared" si="24"/>
        <v>1053742</v>
      </c>
      <c r="AD55" s="59">
        <f t="shared" si="24"/>
        <v>813023</v>
      </c>
      <c r="AE55" s="59">
        <f t="shared" si="24"/>
        <v>681117</v>
      </c>
      <c r="AF55" s="59">
        <f t="shared" si="24"/>
        <v>661804</v>
      </c>
      <c r="AG55" s="59">
        <f t="shared" si="24"/>
        <v>651698</v>
      </c>
      <c r="AH55" s="59">
        <f t="shared" si="24"/>
        <v>635655</v>
      </c>
      <c r="AI55" s="59">
        <f t="shared" si="24"/>
        <v>374031</v>
      </c>
      <c r="AJ55" s="59">
        <f t="shared" si="24"/>
        <v>366825</v>
      </c>
      <c r="AK55" s="59">
        <f t="shared" si="24"/>
        <v>265925</v>
      </c>
      <c r="AL55" s="59">
        <f t="shared" si="24"/>
        <v>261725</v>
      </c>
      <c r="AM55" s="59">
        <f t="shared" si="24"/>
        <v>262225</v>
      </c>
      <c r="AN55" s="59">
        <f t="shared" si="24"/>
        <v>51563</v>
      </c>
      <c r="AO55" s="59">
        <f t="shared" si="24"/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/>
      <c r="BB55" s="54"/>
      <c r="BC55" s="54"/>
      <c r="BD55" s="59"/>
      <c r="BE55" s="59"/>
      <c r="BF55" s="59"/>
      <c r="BG55" s="59"/>
      <c r="BH55" s="54"/>
    </row>
    <row r="56" spans="1:60" ht="12.75" customHeight="1" x14ac:dyDescent="0.2">
      <c r="A56" s="62"/>
      <c r="B56" s="63" t="s">
        <v>56</v>
      </c>
      <c r="C56" s="62"/>
      <c r="D56" s="64"/>
      <c r="E56" s="64"/>
      <c r="F56" s="64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5">
        <f t="shared" ref="V56:AO56" si="25">SUM(V54:V55)</f>
        <v>1874211.5</v>
      </c>
      <c r="W56" s="65">
        <f t="shared" si="25"/>
        <v>1809442.5</v>
      </c>
      <c r="X56" s="65">
        <f t="shared" si="25"/>
        <v>1535161.5</v>
      </c>
      <c r="Y56" s="65">
        <f t="shared" si="25"/>
        <v>1305411.5</v>
      </c>
      <c r="Z56" s="65">
        <f t="shared" si="25"/>
        <v>1266811.5</v>
      </c>
      <c r="AA56" s="65">
        <f t="shared" si="25"/>
        <v>1239873.5</v>
      </c>
      <c r="AB56" s="65">
        <f t="shared" si="25"/>
        <v>1201560.5</v>
      </c>
      <c r="AC56" s="65">
        <f t="shared" si="25"/>
        <v>1172954.5</v>
      </c>
      <c r="AD56" s="65">
        <f t="shared" si="25"/>
        <v>927985.5</v>
      </c>
      <c r="AE56" s="65">
        <f t="shared" si="25"/>
        <v>791829.5</v>
      </c>
      <c r="AF56" s="65">
        <f t="shared" si="25"/>
        <v>769966.5</v>
      </c>
      <c r="AG56" s="65">
        <f t="shared" si="25"/>
        <v>757310.5</v>
      </c>
      <c r="AH56" s="65">
        <f t="shared" si="25"/>
        <v>738717.5</v>
      </c>
      <c r="AI56" s="65">
        <f t="shared" si="25"/>
        <v>474543.5</v>
      </c>
      <c r="AJ56" s="65">
        <f t="shared" si="25"/>
        <v>464787.5</v>
      </c>
      <c r="AK56" s="65">
        <f t="shared" si="25"/>
        <v>361337.5</v>
      </c>
      <c r="AL56" s="65">
        <f t="shared" si="25"/>
        <v>354587.5</v>
      </c>
      <c r="AM56" s="65">
        <f t="shared" si="25"/>
        <v>352537.5</v>
      </c>
      <c r="AN56" s="65">
        <f t="shared" si="25"/>
        <v>139219.26</v>
      </c>
      <c r="AO56" s="65">
        <f t="shared" si="25"/>
        <v>0</v>
      </c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5"/>
      <c r="BE56" s="65"/>
      <c r="BF56" s="65"/>
      <c r="BG56" s="65"/>
      <c r="BH56" s="62"/>
    </row>
    <row r="57" spans="1:60" ht="12.75" customHeight="1" x14ac:dyDescent="0.2">
      <c r="A57" s="3"/>
      <c r="B57" s="1"/>
      <c r="C57" s="3"/>
      <c r="D57" s="11"/>
      <c r="E57" s="11"/>
      <c r="F57" s="1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12"/>
      <c r="BE57" s="12"/>
      <c r="BF57" s="12"/>
      <c r="BG57" s="12"/>
      <c r="BH57" s="3"/>
    </row>
    <row r="58" spans="1:60" ht="12.75" customHeight="1" x14ac:dyDescent="0.2">
      <c r="A58" s="3"/>
      <c r="B58" s="1"/>
      <c r="C58" s="3"/>
      <c r="D58" s="11"/>
      <c r="E58" s="11"/>
      <c r="F58" s="1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2">
        <f t="shared" ref="V58:AO58" si="26">V56 * 0.912086 * 1774 * 700000  /72877837.84 / 100000</f>
        <v>291.27993168803653</v>
      </c>
      <c r="W58" s="12">
        <f t="shared" si="26"/>
        <v>281.21387996681796</v>
      </c>
      <c r="X58" s="12">
        <f t="shared" si="26"/>
        <v>238.58659326874456</v>
      </c>
      <c r="Y58" s="12">
        <f t="shared" si="26"/>
        <v>202.88007652539602</v>
      </c>
      <c r="Z58" s="12">
        <f t="shared" si="26"/>
        <v>196.88107088320558</v>
      </c>
      <c r="AA58" s="12">
        <f t="shared" si="26"/>
        <v>192.69451093529557</v>
      </c>
      <c r="AB58" s="12">
        <f t="shared" si="26"/>
        <v>186.74010929878671</v>
      </c>
      <c r="AC58" s="12">
        <f t="shared" si="26"/>
        <v>182.29431770810015</v>
      </c>
      <c r="AD58" s="12">
        <f t="shared" si="26"/>
        <v>144.2225453463968</v>
      </c>
      <c r="AE58" s="12">
        <f t="shared" si="26"/>
        <v>123.06190772416672</v>
      </c>
      <c r="AF58" s="12">
        <f t="shared" si="26"/>
        <v>119.66407714501621</v>
      </c>
      <c r="AG58" s="12">
        <f t="shared" si="26"/>
        <v>117.69714928471667</v>
      </c>
      <c r="AH58" s="12">
        <f t="shared" si="26"/>
        <v>114.80752462395898</v>
      </c>
      <c r="AI58" s="12">
        <f t="shared" si="26"/>
        <v>73.751013833284944</v>
      </c>
      <c r="AJ58" s="12">
        <f t="shared" si="26"/>
        <v>72.234788469419399</v>
      </c>
      <c r="AK58" s="12">
        <f t="shared" si="26"/>
        <v>56.157142519041145</v>
      </c>
      <c r="AL58" s="12">
        <f t="shared" si="26"/>
        <v>55.108093604927539</v>
      </c>
      <c r="AM58" s="12">
        <f t="shared" si="26"/>
        <v>54.789493564344887</v>
      </c>
      <c r="AN58" s="12">
        <f t="shared" si="26"/>
        <v>21.636713115066783</v>
      </c>
      <c r="AO58" s="12">
        <f t="shared" si="26"/>
        <v>0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ht="12.75" customHeight="1" x14ac:dyDescent="0.2">
      <c r="A59" s="3"/>
      <c r="B59" s="1"/>
      <c r="C59" s="3"/>
      <c r="D59" s="11"/>
      <c r="E59" s="11"/>
      <c r="F59" s="1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ht="12.75" customHeight="1" x14ac:dyDescent="0.2">
      <c r="A60" s="3"/>
      <c r="B60" s="1"/>
      <c r="C60" s="3"/>
      <c r="D60" s="11"/>
      <c r="E60" s="11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ht="12.75" customHeight="1" x14ac:dyDescent="0.2">
      <c r="A61" s="3"/>
      <c r="B61" s="1"/>
      <c r="C61" s="3"/>
      <c r="D61" s="11"/>
      <c r="E61" s="11"/>
      <c r="F61" s="1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ht="12.75" customHeight="1" x14ac:dyDescent="0.2">
      <c r="A62" s="3"/>
      <c r="B62" s="1"/>
      <c r="C62" s="3"/>
      <c r="D62" s="11"/>
      <c r="E62" s="11"/>
      <c r="F62" s="1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ht="12.75" customHeight="1" x14ac:dyDescent="0.2">
      <c r="A63" s="3"/>
      <c r="B63" s="1"/>
      <c r="C63" s="3"/>
      <c r="D63" s="11"/>
      <c r="E63" s="11"/>
      <c r="F63" s="1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ht="12.75" customHeight="1" x14ac:dyDescent="0.2">
      <c r="A64" s="3"/>
      <c r="B64" s="1"/>
      <c r="C64" s="3"/>
      <c r="D64" s="11"/>
      <c r="E64" s="11"/>
      <c r="F64" s="1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ht="12.75" customHeight="1" x14ac:dyDescent="0.2">
      <c r="A65" s="3"/>
      <c r="B65" s="1"/>
      <c r="C65" s="3"/>
      <c r="D65" s="11"/>
      <c r="E65" s="11"/>
      <c r="F65" s="1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ht="12.75" customHeight="1" x14ac:dyDescent="0.2">
      <c r="A66" s="3"/>
      <c r="B66" s="1"/>
      <c r="C66" s="3"/>
      <c r="D66" s="11"/>
      <c r="E66" s="11"/>
      <c r="F66" s="1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ht="12.75" customHeight="1" x14ac:dyDescent="0.2">
      <c r="A67" s="3"/>
      <c r="B67" s="1"/>
      <c r="C67" s="3"/>
      <c r="D67" s="11"/>
      <c r="E67" s="11"/>
      <c r="F67" s="1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ht="12.75" customHeight="1" x14ac:dyDescent="0.2">
      <c r="A68" s="3"/>
      <c r="B68" s="1"/>
      <c r="C68" s="3"/>
      <c r="D68" s="11"/>
      <c r="E68" s="11"/>
      <c r="F68" s="1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ht="12.75" customHeight="1" x14ac:dyDescent="0.2">
      <c r="A69" s="3"/>
      <c r="B69" s="1"/>
      <c r="C69" s="3"/>
      <c r="D69" s="11"/>
      <c r="E69" s="11"/>
      <c r="F69" s="1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ht="12.75" customHeight="1" x14ac:dyDescent="0.2">
      <c r="A70" s="3"/>
      <c r="B70" s="1"/>
      <c r="C70" s="3"/>
      <c r="D70" s="11"/>
      <c r="E70" s="11"/>
      <c r="F70" s="1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ht="12.75" customHeight="1" x14ac:dyDescent="0.2">
      <c r="A71" s="3"/>
      <c r="B71" s="1"/>
      <c r="C71" s="3"/>
      <c r="D71" s="11"/>
      <c r="E71" s="11"/>
      <c r="F71" s="1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ht="12.75" customHeight="1" x14ac:dyDescent="0.2">
      <c r="A72" s="3"/>
      <c r="B72" s="1"/>
      <c r="C72" s="3"/>
      <c r="D72" s="11"/>
      <c r="E72" s="11"/>
      <c r="F72" s="1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ht="12.75" customHeight="1" x14ac:dyDescent="0.2">
      <c r="A73" s="3"/>
      <c r="B73" s="1"/>
      <c r="C73" s="3"/>
      <c r="D73" s="11"/>
      <c r="E73" s="11"/>
      <c r="F73" s="1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ht="12.75" customHeight="1" x14ac:dyDescent="0.2">
      <c r="A74" s="3"/>
      <c r="B74" s="1"/>
      <c r="C74" s="3"/>
      <c r="D74" s="11"/>
      <c r="E74" s="11"/>
      <c r="F74" s="1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ht="12.75" customHeight="1" x14ac:dyDescent="0.2">
      <c r="A75" s="3"/>
      <c r="B75" s="1"/>
      <c r="C75" s="3"/>
      <c r="D75" s="11"/>
      <c r="E75" s="11"/>
      <c r="F75" s="1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ht="12.75" customHeight="1" x14ac:dyDescent="0.2">
      <c r="A76" s="3"/>
      <c r="B76" s="1"/>
      <c r="C76" s="3"/>
      <c r="D76" s="11"/>
      <c r="E76" s="11"/>
      <c r="F76" s="1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ht="12.75" customHeight="1" x14ac:dyDescent="0.2">
      <c r="A77" s="3"/>
      <c r="B77" s="1"/>
      <c r="C77" s="3"/>
      <c r="D77" s="11"/>
      <c r="E77" s="11"/>
      <c r="F77" s="1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ht="12.75" customHeight="1" x14ac:dyDescent="0.2">
      <c r="A78" s="3"/>
      <c r="B78" s="1"/>
      <c r="C78" s="3"/>
      <c r="D78" s="11"/>
      <c r="E78" s="11"/>
      <c r="F78" s="1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ht="12.75" customHeight="1" x14ac:dyDescent="0.2">
      <c r="A79" s="3"/>
      <c r="B79" s="1"/>
      <c r="C79" s="3"/>
      <c r="D79" s="11"/>
      <c r="E79" s="11"/>
      <c r="F79" s="1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ht="12.75" customHeight="1" x14ac:dyDescent="0.2">
      <c r="A80" s="3"/>
      <c r="B80" s="1"/>
      <c r="C80" s="3"/>
      <c r="D80" s="11"/>
      <c r="E80" s="11"/>
      <c r="F80" s="1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ht="12.75" customHeight="1" x14ac:dyDescent="0.2">
      <c r="A81" s="3"/>
      <c r="B81" s="1"/>
      <c r="C81" s="3"/>
      <c r="D81" s="11"/>
      <c r="E81" s="11"/>
      <c r="F81" s="1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ht="12.75" customHeight="1" x14ac:dyDescent="0.2">
      <c r="A82" s="3"/>
      <c r="B82" s="1"/>
      <c r="C82" s="3"/>
      <c r="D82" s="11"/>
      <c r="E82" s="11"/>
      <c r="F82" s="1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ht="12.75" customHeight="1" x14ac:dyDescent="0.2">
      <c r="A83" s="3"/>
      <c r="B83" s="1"/>
      <c r="C83" s="3"/>
      <c r="D83" s="11"/>
      <c r="E83" s="11"/>
      <c r="F83" s="1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ht="12.75" customHeight="1" x14ac:dyDescent="0.2">
      <c r="A84" s="3"/>
      <c r="B84" s="1"/>
      <c r="C84" s="3"/>
      <c r="D84" s="11"/>
      <c r="E84" s="11"/>
      <c r="F84" s="1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ht="12.75" customHeight="1" x14ac:dyDescent="0.2">
      <c r="A85" s="3"/>
      <c r="B85" s="1"/>
      <c r="C85" s="3"/>
      <c r="D85" s="11"/>
      <c r="E85" s="11"/>
      <c r="F85" s="1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ht="12.75" customHeight="1" x14ac:dyDescent="0.2">
      <c r="A86" s="3"/>
      <c r="B86" s="1"/>
      <c r="C86" s="3"/>
      <c r="D86" s="11"/>
      <c r="E86" s="11"/>
      <c r="F86" s="1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ht="12.75" customHeight="1" x14ac:dyDescent="0.2">
      <c r="A87" s="3"/>
      <c r="B87" s="1"/>
      <c r="C87" s="3"/>
      <c r="D87" s="11"/>
      <c r="E87" s="11"/>
      <c r="F87" s="1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ht="12.75" customHeight="1" x14ac:dyDescent="0.2">
      <c r="A88" s="3"/>
      <c r="B88" s="1"/>
      <c r="C88" s="3"/>
      <c r="D88" s="11"/>
      <c r="E88" s="11"/>
      <c r="F88" s="1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ht="12.75" customHeight="1" x14ac:dyDescent="0.2">
      <c r="A89" s="3"/>
      <c r="B89" s="1"/>
      <c r="C89" s="3"/>
      <c r="D89" s="11"/>
      <c r="E89" s="11"/>
      <c r="F89" s="1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ht="12.75" customHeight="1" x14ac:dyDescent="0.2">
      <c r="A90" s="3"/>
      <c r="B90" s="1"/>
      <c r="C90" s="3"/>
      <c r="D90" s="11"/>
      <c r="E90" s="11"/>
      <c r="F90" s="1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1:60" ht="12.75" customHeight="1" x14ac:dyDescent="0.2">
      <c r="A91" s="3"/>
      <c r="B91" s="1"/>
      <c r="C91" s="3"/>
      <c r="D91" s="11"/>
      <c r="E91" s="11"/>
      <c r="F91" s="1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ht="12.75" customHeight="1" x14ac:dyDescent="0.2">
      <c r="A92" s="3"/>
      <c r="B92" s="1"/>
      <c r="C92" s="3"/>
      <c r="D92" s="11"/>
      <c r="E92" s="11"/>
      <c r="F92" s="1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ht="12.75" customHeight="1" x14ac:dyDescent="0.2">
      <c r="A93" s="3"/>
      <c r="B93" s="1"/>
      <c r="C93" s="3"/>
      <c r="D93" s="11"/>
      <c r="E93" s="11"/>
      <c r="F93" s="1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12.75" customHeight="1" x14ac:dyDescent="0.2">
      <c r="A94" s="3"/>
      <c r="B94" s="1"/>
      <c r="C94" s="3"/>
      <c r="D94" s="11"/>
      <c r="E94" s="11"/>
      <c r="F94" s="1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ht="12.75" customHeight="1" x14ac:dyDescent="0.2">
      <c r="A95" s="3"/>
      <c r="B95" s="1"/>
      <c r="C95" s="3"/>
      <c r="D95" s="11"/>
      <c r="E95" s="11"/>
      <c r="F95" s="1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ht="12.75" customHeight="1" x14ac:dyDescent="0.2">
      <c r="A96" s="3"/>
      <c r="B96" s="1"/>
      <c r="C96" s="3"/>
      <c r="D96" s="11"/>
      <c r="E96" s="11"/>
      <c r="F96" s="1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ht="12.75" customHeight="1" x14ac:dyDescent="0.2">
      <c r="A97" s="3"/>
      <c r="B97" s="1"/>
      <c r="C97" s="3"/>
      <c r="D97" s="11"/>
      <c r="E97" s="11"/>
      <c r="F97" s="1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ht="12.75" customHeight="1" x14ac:dyDescent="0.2">
      <c r="A98" s="3"/>
      <c r="B98" s="1"/>
      <c r="C98" s="3"/>
      <c r="D98" s="11"/>
      <c r="E98" s="11"/>
      <c r="F98" s="1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12.75" customHeight="1" x14ac:dyDescent="0.2">
      <c r="A99" s="3"/>
      <c r="B99" s="1"/>
      <c r="C99" s="3"/>
      <c r="D99" s="11"/>
      <c r="E99" s="11"/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12.75" customHeight="1" x14ac:dyDescent="0.2">
      <c r="A100" s="3"/>
      <c r="B100" s="1"/>
      <c r="C100" s="3"/>
      <c r="D100" s="11"/>
      <c r="E100" s="11"/>
      <c r="F100" s="1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ht="12.75" customHeight="1" x14ac:dyDescent="0.2">
      <c r="A101" s="3"/>
      <c r="B101" s="1"/>
      <c r="C101" s="3"/>
      <c r="D101" s="11"/>
      <c r="E101" s="11"/>
      <c r="F101" s="1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12.75" customHeight="1" x14ac:dyDescent="0.2">
      <c r="A102" s="3"/>
      <c r="B102" s="1"/>
      <c r="C102" s="3"/>
      <c r="D102" s="11"/>
      <c r="E102" s="11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12.75" customHeight="1" x14ac:dyDescent="0.2">
      <c r="A103" s="3"/>
      <c r="B103" s="1"/>
      <c r="C103" s="3"/>
      <c r="D103" s="11"/>
      <c r="E103" s="11"/>
      <c r="F103" s="1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ht="12.75" customHeight="1" x14ac:dyDescent="0.2">
      <c r="A104" s="3"/>
      <c r="B104" s="1"/>
      <c r="C104" s="3"/>
      <c r="D104" s="11"/>
      <c r="E104" s="11"/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ht="12.75" customHeight="1" x14ac:dyDescent="0.2">
      <c r="A105" s="3"/>
      <c r="B105" s="1"/>
      <c r="C105" s="3"/>
      <c r="D105" s="11"/>
      <c r="E105" s="11"/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ht="12.75" customHeight="1" x14ac:dyDescent="0.2">
      <c r="A106" s="3"/>
      <c r="B106" s="1"/>
      <c r="C106" s="3"/>
      <c r="D106" s="11"/>
      <c r="E106" s="11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ht="12.75" customHeight="1" x14ac:dyDescent="0.2">
      <c r="A107" s="3"/>
      <c r="B107" s="1"/>
      <c r="C107" s="3"/>
      <c r="D107" s="11"/>
      <c r="E107" s="11"/>
      <c r="F107" s="1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ht="12.75" customHeight="1" x14ac:dyDescent="0.2">
      <c r="A108" s="3"/>
      <c r="B108" s="1"/>
      <c r="C108" s="3"/>
      <c r="D108" s="11"/>
      <c r="E108" s="11"/>
      <c r="F108" s="1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ht="12.75" customHeight="1" x14ac:dyDescent="0.2">
      <c r="A109" s="3"/>
      <c r="B109" s="1"/>
      <c r="C109" s="3"/>
      <c r="D109" s="11"/>
      <c r="E109" s="11"/>
      <c r="F109" s="1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ht="12.75" customHeight="1" x14ac:dyDescent="0.2">
      <c r="A110" s="3"/>
      <c r="B110" s="1"/>
      <c r="C110" s="3"/>
      <c r="D110" s="11"/>
      <c r="E110" s="11"/>
      <c r="F110" s="1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ht="12.75" customHeight="1" x14ac:dyDescent="0.2">
      <c r="A111" s="3"/>
      <c r="B111" s="1"/>
      <c r="C111" s="3"/>
      <c r="D111" s="11"/>
      <c r="E111" s="11"/>
      <c r="F111" s="1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ht="12.75" customHeight="1" x14ac:dyDescent="0.2">
      <c r="A112" s="3"/>
      <c r="B112" s="1"/>
      <c r="C112" s="3"/>
      <c r="D112" s="11"/>
      <c r="E112" s="11"/>
      <c r="F112" s="1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ht="12.75" customHeight="1" x14ac:dyDescent="0.2">
      <c r="A113" s="3"/>
      <c r="B113" s="1"/>
      <c r="C113" s="3"/>
      <c r="D113" s="11"/>
      <c r="E113" s="11"/>
      <c r="F113" s="1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ht="12.75" customHeight="1" x14ac:dyDescent="0.2">
      <c r="A114" s="3"/>
      <c r="B114" s="1"/>
      <c r="C114" s="3"/>
      <c r="D114" s="11"/>
      <c r="E114" s="11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ht="12.75" customHeight="1" x14ac:dyDescent="0.2">
      <c r="A115" s="3"/>
      <c r="B115" s="1"/>
      <c r="C115" s="3"/>
      <c r="D115" s="11"/>
      <c r="E115" s="11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ht="12.75" customHeight="1" x14ac:dyDescent="0.2">
      <c r="A116" s="3"/>
      <c r="B116" s="1"/>
      <c r="C116" s="3"/>
      <c r="D116" s="11"/>
      <c r="E116" s="11"/>
      <c r="F116" s="1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ht="12.75" customHeight="1" x14ac:dyDescent="0.2">
      <c r="A117" s="3"/>
      <c r="B117" s="1"/>
      <c r="C117" s="3"/>
      <c r="D117" s="11"/>
      <c r="E117" s="11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ht="12.75" customHeight="1" x14ac:dyDescent="0.2">
      <c r="A118" s="3"/>
      <c r="B118" s="1"/>
      <c r="C118" s="3"/>
      <c r="D118" s="11"/>
      <c r="E118" s="11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12.75" customHeight="1" x14ac:dyDescent="0.2">
      <c r="A119" s="3"/>
      <c r="B119" s="1"/>
      <c r="C119" s="3"/>
      <c r="D119" s="11"/>
      <c r="E119" s="11"/>
      <c r="F119" s="1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12.75" customHeight="1" x14ac:dyDescent="0.2">
      <c r="A120" s="3"/>
      <c r="B120" s="1"/>
      <c r="C120" s="3"/>
      <c r="D120" s="11"/>
      <c r="E120" s="11"/>
      <c r="F120" s="1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12.75" customHeight="1" x14ac:dyDescent="0.2">
      <c r="A121" s="3"/>
      <c r="B121" s="1"/>
      <c r="C121" s="3"/>
      <c r="D121" s="11"/>
      <c r="E121" s="11"/>
      <c r="F121" s="1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12.75" customHeight="1" x14ac:dyDescent="0.2">
      <c r="A122" s="3"/>
      <c r="B122" s="1"/>
      <c r="C122" s="3"/>
      <c r="D122" s="11"/>
      <c r="E122" s="11"/>
      <c r="F122" s="1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12.75" customHeight="1" x14ac:dyDescent="0.2">
      <c r="A123" s="3"/>
      <c r="B123" s="1"/>
      <c r="C123" s="3"/>
      <c r="D123" s="11"/>
      <c r="E123" s="11"/>
      <c r="F123" s="1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12.75" customHeight="1" x14ac:dyDescent="0.2">
      <c r="A124" s="3"/>
      <c r="B124" s="1"/>
      <c r="C124" s="3"/>
      <c r="D124" s="11"/>
      <c r="E124" s="11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12.75" customHeight="1" x14ac:dyDescent="0.2">
      <c r="A125" s="3"/>
      <c r="B125" s="1"/>
      <c r="C125" s="3"/>
      <c r="D125" s="11"/>
      <c r="E125" s="11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ht="12.75" customHeight="1" x14ac:dyDescent="0.2">
      <c r="A126" s="3"/>
      <c r="B126" s="1"/>
      <c r="C126" s="3"/>
      <c r="D126" s="11"/>
      <c r="E126" s="11"/>
      <c r="F126" s="1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ht="12.75" customHeight="1" x14ac:dyDescent="0.2">
      <c r="A127" s="3"/>
      <c r="B127" s="1"/>
      <c r="C127" s="3"/>
      <c r="D127" s="11"/>
      <c r="E127" s="11"/>
      <c r="F127" s="1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ht="12.75" customHeight="1" x14ac:dyDescent="0.2">
      <c r="A128" s="3"/>
      <c r="B128" s="1"/>
      <c r="C128" s="3"/>
      <c r="D128" s="11"/>
      <c r="E128" s="11"/>
      <c r="F128" s="1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ht="12.75" customHeight="1" x14ac:dyDescent="0.2">
      <c r="A129" s="3"/>
      <c r="B129" s="1"/>
      <c r="C129" s="3"/>
      <c r="D129" s="11"/>
      <c r="E129" s="11"/>
      <c r="F129" s="1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ht="12.75" customHeight="1" x14ac:dyDescent="0.2">
      <c r="A130" s="3"/>
      <c r="B130" s="1"/>
      <c r="C130" s="3"/>
      <c r="D130" s="11"/>
      <c r="E130" s="11"/>
      <c r="F130" s="1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ht="12.75" customHeight="1" x14ac:dyDescent="0.2">
      <c r="A131" s="3"/>
      <c r="B131" s="1"/>
      <c r="C131" s="3"/>
      <c r="D131" s="11"/>
      <c r="E131" s="11"/>
      <c r="F131" s="1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ht="12.75" customHeight="1" x14ac:dyDescent="0.2">
      <c r="A132" s="3"/>
      <c r="B132" s="1"/>
      <c r="C132" s="3"/>
      <c r="D132" s="11"/>
      <c r="E132" s="11"/>
      <c r="F132" s="1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ht="12.75" customHeight="1" x14ac:dyDescent="0.2">
      <c r="A133" s="3"/>
      <c r="B133" s="1"/>
      <c r="C133" s="3"/>
      <c r="D133" s="11"/>
      <c r="E133" s="11"/>
      <c r="F133" s="1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ht="12.75" customHeight="1" x14ac:dyDescent="0.2">
      <c r="A134" s="3"/>
      <c r="B134" s="1"/>
      <c r="C134" s="3"/>
      <c r="D134" s="11"/>
      <c r="E134" s="11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ht="12.75" customHeight="1" x14ac:dyDescent="0.2">
      <c r="A135" s="3"/>
      <c r="B135" s="1"/>
      <c r="C135" s="3"/>
      <c r="D135" s="11"/>
      <c r="E135" s="11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ht="12.75" customHeight="1" x14ac:dyDescent="0.2">
      <c r="A136" s="3"/>
      <c r="B136" s="1"/>
      <c r="C136" s="3"/>
      <c r="D136" s="11"/>
      <c r="E136" s="11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ht="12.75" customHeight="1" x14ac:dyDescent="0.2">
      <c r="A137" s="3"/>
      <c r="B137" s="1"/>
      <c r="C137" s="3"/>
      <c r="D137" s="11"/>
      <c r="E137" s="11"/>
      <c r="F137" s="1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ht="12.75" customHeight="1" x14ac:dyDescent="0.2">
      <c r="A138" s="3"/>
      <c r="B138" s="1"/>
      <c r="C138" s="3"/>
      <c r="D138" s="11"/>
      <c r="E138" s="11"/>
      <c r="F138" s="1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ht="12.75" customHeight="1" x14ac:dyDescent="0.2">
      <c r="A139" s="3"/>
      <c r="B139" s="1"/>
      <c r="C139" s="3"/>
      <c r="D139" s="11"/>
      <c r="E139" s="11"/>
      <c r="F139" s="1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1:60" ht="12.75" customHeight="1" x14ac:dyDescent="0.2">
      <c r="A140" s="3"/>
      <c r="B140" s="1"/>
      <c r="C140" s="3"/>
      <c r="D140" s="11"/>
      <c r="E140" s="11"/>
      <c r="F140" s="1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ht="12.75" customHeight="1" x14ac:dyDescent="0.2">
      <c r="A141" s="3"/>
      <c r="B141" s="1"/>
      <c r="C141" s="3"/>
      <c r="D141" s="11"/>
      <c r="E141" s="11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1:60" ht="12.75" customHeight="1" x14ac:dyDescent="0.2">
      <c r="A142" s="3"/>
      <c r="B142" s="1"/>
      <c r="C142" s="3"/>
      <c r="D142" s="11"/>
      <c r="E142" s="11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1:60" ht="12.75" customHeight="1" x14ac:dyDescent="0.2">
      <c r="A143" s="3"/>
      <c r="B143" s="1"/>
      <c r="C143" s="3"/>
      <c r="D143" s="11"/>
      <c r="E143" s="11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ht="12.75" customHeight="1" x14ac:dyDescent="0.2">
      <c r="A144" s="3"/>
      <c r="B144" s="1"/>
      <c r="C144" s="3"/>
      <c r="D144" s="11"/>
      <c r="E144" s="11"/>
      <c r="F144" s="1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1:60" ht="12.75" customHeight="1" x14ac:dyDescent="0.2">
      <c r="A145" s="3"/>
      <c r="B145" s="1"/>
      <c r="C145" s="3"/>
      <c r="D145" s="11"/>
      <c r="E145" s="11"/>
      <c r="F145" s="1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ht="12.75" customHeight="1" x14ac:dyDescent="0.2">
      <c r="A146" s="3"/>
      <c r="B146" s="1"/>
      <c r="C146" s="3"/>
      <c r="D146" s="11"/>
      <c r="E146" s="11"/>
      <c r="F146" s="1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ht="12.75" customHeight="1" x14ac:dyDescent="0.2">
      <c r="A147" s="3"/>
      <c r="B147" s="1"/>
      <c r="C147" s="3"/>
      <c r="D147" s="11"/>
      <c r="E147" s="11"/>
      <c r="F147" s="1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1:60" ht="12.75" customHeight="1" x14ac:dyDescent="0.2">
      <c r="A148" s="3"/>
      <c r="B148" s="1"/>
      <c r="C148" s="3"/>
      <c r="D148" s="11"/>
      <c r="E148" s="11"/>
      <c r="F148" s="1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ht="12.75" customHeight="1" x14ac:dyDescent="0.2">
      <c r="A149" s="3"/>
      <c r="B149" s="1"/>
      <c r="C149" s="3"/>
      <c r="D149" s="11"/>
      <c r="E149" s="11"/>
      <c r="F149" s="1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1:60" ht="12.75" customHeight="1" x14ac:dyDescent="0.2">
      <c r="A150" s="3"/>
      <c r="B150" s="1"/>
      <c r="C150" s="3"/>
      <c r="D150" s="11"/>
      <c r="E150" s="11"/>
      <c r="F150" s="1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ht="12.75" customHeight="1" x14ac:dyDescent="0.2">
      <c r="A151" s="3"/>
      <c r="B151" s="1"/>
      <c r="C151" s="3"/>
      <c r="D151" s="11"/>
      <c r="E151" s="11"/>
      <c r="F151" s="1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ht="12.75" customHeight="1" x14ac:dyDescent="0.2">
      <c r="A152" s="3"/>
      <c r="B152" s="1"/>
      <c r="C152" s="3"/>
      <c r="D152" s="11"/>
      <c r="E152" s="11"/>
      <c r="F152" s="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ht="12.75" customHeight="1" x14ac:dyDescent="0.2">
      <c r="A153" s="3"/>
      <c r="B153" s="1"/>
      <c r="C153" s="3"/>
      <c r="D153" s="11"/>
      <c r="E153" s="11"/>
      <c r="F153" s="1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1:60" ht="12.75" customHeight="1" x14ac:dyDescent="0.2">
      <c r="A154" s="3"/>
      <c r="B154" s="1"/>
      <c r="C154" s="3"/>
      <c r="D154" s="11"/>
      <c r="E154" s="11"/>
      <c r="F154" s="1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1:60" ht="12.75" customHeight="1" x14ac:dyDescent="0.2">
      <c r="A155" s="3"/>
      <c r="B155" s="1"/>
      <c r="C155" s="3"/>
      <c r="D155" s="11"/>
      <c r="E155" s="11"/>
      <c r="F155" s="1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1:60" ht="12.75" customHeight="1" x14ac:dyDescent="0.2">
      <c r="A156" s="3"/>
      <c r="B156" s="1"/>
      <c r="C156" s="3"/>
      <c r="D156" s="11"/>
      <c r="E156" s="11"/>
      <c r="F156" s="1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1:60" ht="12.75" customHeight="1" x14ac:dyDescent="0.2">
      <c r="A157" s="3"/>
      <c r="B157" s="1"/>
      <c r="C157" s="3"/>
      <c r="D157" s="11"/>
      <c r="E157" s="11"/>
      <c r="F157" s="1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ht="12.75" customHeight="1" x14ac:dyDescent="0.2">
      <c r="A158" s="3"/>
      <c r="B158" s="1"/>
      <c r="C158" s="3"/>
      <c r="D158" s="11"/>
      <c r="E158" s="11"/>
      <c r="F158" s="1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ht="12.75" customHeight="1" x14ac:dyDescent="0.2">
      <c r="A159" s="3"/>
      <c r="B159" s="1"/>
      <c r="C159" s="3"/>
      <c r="D159" s="11"/>
      <c r="E159" s="11"/>
      <c r="F159" s="1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1:60" ht="12.75" customHeight="1" x14ac:dyDescent="0.2">
      <c r="A160" s="3"/>
      <c r="B160" s="1"/>
      <c r="C160" s="3"/>
      <c r="D160" s="11"/>
      <c r="E160" s="11"/>
      <c r="F160" s="1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ht="12.75" customHeight="1" x14ac:dyDescent="0.2">
      <c r="A161" s="3"/>
      <c r="B161" s="1"/>
      <c r="C161" s="3"/>
      <c r="D161" s="11"/>
      <c r="E161" s="11"/>
      <c r="F161" s="1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1:60" ht="12.75" customHeight="1" x14ac:dyDescent="0.2">
      <c r="A162" s="3"/>
      <c r="B162" s="1"/>
      <c r="C162" s="3"/>
      <c r="D162" s="11"/>
      <c r="E162" s="11"/>
      <c r="F162" s="1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1:60" ht="12.75" customHeight="1" x14ac:dyDescent="0.2">
      <c r="A163" s="3"/>
      <c r="B163" s="1"/>
      <c r="C163" s="3"/>
      <c r="D163" s="11"/>
      <c r="E163" s="11"/>
      <c r="F163" s="1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1:60" ht="12.75" customHeight="1" x14ac:dyDescent="0.2">
      <c r="A164" s="3"/>
      <c r="B164" s="1"/>
      <c r="C164" s="3"/>
      <c r="D164" s="11"/>
      <c r="E164" s="11"/>
      <c r="F164" s="1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ht="12.75" customHeight="1" x14ac:dyDescent="0.2">
      <c r="A165" s="3"/>
      <c r="B165" s="1"/>
      <c r="C165" s="3"/>
      <c r="D165" s="11"/>
      <c r="E165" s="11"/>
      <c r="F165" s="1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1:60" ht="12.75" customHeight="1" x14ac:dyDescent="0.2">
      <c r="A166" s="3"/>
      <c r="B166" s="1"/>
      <c r="C166" s="3"/>
      <c r="D166" s="11"/>
      <c r="E166" s="11"/>
      <c r="F166" s="1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ht="12.75" customHeight="1" x14ac:dyDescent="0.2">
      <c r="A167" s="3"/>
      <c r="B167" s="1"/>
      <c r="C167" s="3"/>
      <c r="D167" s="11"/>
      <c r="E167" s="11"/>
      <c r="F167" s="1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1:60" ht="12.75" customHeight="1" x14ac:dyDescent="0.2">
      <c r="A168" s="3"/>
      <c r="B168" s="1"/>
      <c r="C168" s="3"/>
      <c r="D168" s="11"/>
      <c r="E168" s="11"/>
      <c r="F168" s="1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ht="12.75" customHeight="1" x14ac:dyDescent="0.2">
      <c r="A169" s="3"/>
      <c r="B169" s="1"/>
      <c r="C169" s="3"/>
      <c r="D169" s="11"/>
      <c r="E169" s="11"/>
      <c r="F169" s="1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1:60" ht="12.75" customHeight="1" x14ac:dyDescent="0.2">
      <c r="A170" s="3"/>
      <c r="B170" s="1"/>
      <c r="C170" s="3"/>
      <c r="D170" s="11"/>
      <c r="E170" s="11"/>
      <c r="F170" s="1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ht="12.75" customHeight="1" x14ac:dyDescent="0.2">
      <c r="A171" s="3"/>
      <c r="B171" s="1"/>
      <c r="C171" s="3"/>
      <c r="D171" s="11"/>
      <c r="E171" s="11"/>
      <c r="F171" s="1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ht="12.75" customHeight="1" x14ac:dyDescent="0.2">
      <c r="A172" s="3"/>
      <c r="B172" s="1"/>
      <c r="C172" s="3"/>
      <c r="D172" s="11"/>
      <c r="E172" s="11"/>
      <c r="F172" s="1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ht="12.75" customHeight="1" x14ac:dyDescent="0.2">
      <c r="A173" s="3"/>
      <c r="B173" s="1"/>
      <c r="C173" s="3"/>
      <c r="D173" s="11"/>
      <c r="E173" s="11"/>
      <c r="F173" s="1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ht="12.75" customHeight="1" x14ac:dyDescent="0.2">
      <c r="A174" s="3"/>
      <c r="B174" s="1"/>
      <c r="C174" s="3"/>
      <c r="D174" s="11"/>
      <c r="E174" s="11"/>
      <c r="F174" s="1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ht="12.75" customHeight="1" x14ac:dyDescent="0.2">
      <c r="A175" s="3"/>
      <c r="B175" s="1"/>
      <c r="C175" s="3"/>
      <c r="D175" s="11"/>
      <c r="E175" s="11"/>
      <c r="F175" s="1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1:60" ht="12.75" customHeight="1" x14ac:dyDescent="0.2">
      <c r="A176" s="3"/>
      <c r="B176" s="1"/>
      <c r="C176" s="3"/>
      <c r="D176" s="11"/>
      <c r="E176" s="11"/>
      <c r="F176" s="1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ht="12.75" customHeight="1" x14ac:dyDescent="0.2">
      <c r="A177" s="3"/>
      <c r="B177" s="1"/>
      <c r="C177" s="3"/>
      <c r="D177" s="11"/>
      <c r="E177" s="11"/>
      <c r="F177" s="1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1:60" ht="12.75" customHeight="1" x14ac:dyDescent="0.2">
      <c r="A178" s="3"/>
      <c r="B178" s="1"/>
      <c r="C178" s="3"/>
      <c r="D178" s="11"/>
      <c r="E178" s="11"/>
      <c r="F178" s="1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1:60" ht="12.75" customHeight="1" x14ac:dyDescent="0.2">
      <c r="A179" s="3"/>
      <c r="B179" s="1"/>
      <c r="C179" s="3"/>
      <c r="D179" s="11"/>
      <c r="E179" s="11"/>
      <c r="F179" s="1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1:60" ht="12.75" customHeight="1" x14ac:dyDescent="0.2">
      <c r="A180" s="3"/>
      <c r="B180" s="1"/>
      <c r="C180" s="3"/>
      <c r="D180" s="11"/>
      <c r="E180" s="11"/>
      <c r="F180" s="1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1:60" ht="12.75" customHeight="1" x14ac:dyDescent="0.2">
      <c r="A181" s="3"/>
      <c r="B181" s="1"/>
      <c r="C181" s="3"/>
      <c r="D181" s="11"/>
      <c r="E181" s="11"/>
      <c r="F181" s="1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1:60" ht="12.75" customHeight="1" x14ac:dyDescent="0.2">
      <c r="A182" s="3"/>
      <c r="B182" s="1"/>
      <c r="C182" s="3"/>
      <c r="D182" s="11"/>
      <c r="E182" s="11"/>
      <c r="F182" s="1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ht="12.75" customHeight="1" x14ac:dyDescent="0.2">
      <c r="A183" s="3"/>
      <c r="B183" s="1"/>
      <c r="C183" s="3"/>
      <c r="D183" s="11"/>
      <c r="E183" s="11"/>
      <c r="F183" s="1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1:60" ht="12.75" customHeight="1" x14ac:dyDescent="0.2">
      <c r="A184" s="3"/>
      <c r="B184" s="1"/>
      <c r="C184" s="3"/>
      <c r="D184" s="11"/>
      <c r="E184" s="11"/>
      <c r="F184" s="1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1:60" ht="12.75" customHeight="1" x14ac:dyDescent="0.2">
      <c r="A185" s="3"/>
      <c r="B185" s="1"/>
      <c r="C185" s="3"/>
      <c r="D185" s="11"/>
      <c r="E185" s="11"/>
      <c r="F185" s="1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1:60" ht="12.75" customHeight="1" x14ac:dyDescent="0.2">
      <c r="A186" s="3"/>
      <c r="B186" s="1"/>
      <c r="C186" s="3"/>
      <c r="D186" s="11"/>
      <c r="E186" s="11"/>
      <c r="F186" s="1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1:60" ht="12.75" customHeight="1" x14ac:dyDescent="0.2">
      <c r="A187" s="3"/>
      <c r="B187" s="1"/>
      <c r="C187" s="3"/>
      <c r="D187" s="11"/>
      <c r="E187" s="11"/>
      <c r="F187" s="1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1:60" ht="12.75" customHeight="1" x14ac:dyDescent="0.2">
      <c r="A188" s="3"/>
      <c r="B188" s="1"/>
      <c r="C188" s="3"/>
      <c r="D188" s="11"/>
      <c r="E188" s="11"/>
      <c r="F188" s="1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1:60" ht="12.75" customHeight="1" x14ac:dyDescent="0.2">
      <c r="A189" s="3"/>
      <c r="B189" s="1"/>
      <c r="C189" s="3"/>
      <c r="D189" s="11"/>
      <c r="E189" s="11"/>
      <c r="F189" s="1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1:60" ht="12.75" customHeight="1" x14ac:dyDescent="0.2">
      <c r="A190" s="3"/>
      <c r="B190" s="1"/>
      <c r="C190" s="3"/>
      <c r="D190" s="11"/>
      <c r="E190" s="11"/>
      <c r="F190" s="1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1:60" ht="12.75" customHeight="1" x14ac:dyDescent="0.2">
      <c r="A191" s="3"/>
      <c r="B191" s="1"/>
      <c r="C191" s="3"/>
      <c r="D191" s="11"/>
      <c r="E191" s="11"/>
      <c r="F191" s="1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1:60" ht="12.75" customHeight="1" x14ac:dyDescent="0.2">
      <c r="A192" s="3"/>
      <c r="B192" s="1"/>
      <c r="C192" s="3"/>
      <c r="D192" s="11"/>
      <c r="E192" s="11"/>
      <c r="F192" s="1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1:60" ht="12.75" customHeight="1" x14ac:dyDescent="0.2">
      <c r="A193" s="3"/>
      <c r="B193" s="1"/>
      <c r="C193" s="3"/>
      <c r="D193" s="11"/>
      <c r="E193" s="11"/>
      <c r="F193" s="1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1:60" ht="12.75" customHeight="1" x14ac:dyDescent="0.2">
      <c r="A194" s="3"/>
      <c r="B194" s="1"/>
      <c r="C194" s="3"/>
      <c r="D194" s="11"/>
      <c r="E194" s="11"/>
      <c r="F194" s="1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1:60" ht="12.75" customHeight="1" x14ac:dyDescent="0.2">
      <c r="A195" s="3"/>
      <c r="B195" s="1"/>
      <c r="C195" s="3"/>
      <c r="D195" s="11"/>
      <c r="E195" s="11"/>
      <c r="F195" s="1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1:60" ht="12.75" customHeight="1" x14ac:dyDescent="0.2">
      <c r="A196" s="3"/>
      <c r="B196" s="1"/>
      <c r="C196" s="3"/>
      <c r="D196" s="11"/>
      <c r="E196" s="11"/>
      <c r="F196" s="1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1:60" ht="12.75" customHeight="1" x14ac:dyDescent="0.2">
      <c r="A197" s="3"/>
      <c r="B197" s="1"/>
      <c r="C197" s="3"/>
      <c r="D197" s="11"/>
      <c r="E197" s="11"/>
      <c r="F197" s="1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60" ht="12.75" customHeight="1" x14ac:dyDescent="0.2">
      <c r="A198" s="3"/>
      <c r="B198" s="1"/>
      <c r="C198" s="3"/>
      <c r="D198" s="11"/>
      <c r="E198" s="11"/>
      <c r="F198" s="1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1:60" ht="12.75" customHeight="1" x14ac:dyDescent="0.2">
      <c r="A199" s="3"/>
      <c r="B199" s="1"/>
      <c r="C199" s="3"/>
      <c r="D199" s="11"/>
      <c r="E199" s="11"/>
      <c r="F199" s="1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60" ht="12.75" customHeight="1" x14ac:dyDescent="0.2">
      <c r="A200" s="3"/>
      <c r="B200" s="1"/>
      <c r="C200" s="3"/>
      <c r="D200" s="11"/>
      <c r="E200" s="11"/>
      <c r="F200" s="1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1:60" ht="12.75" customHeight="1" x14ac:dyDescent="0.2">
      <c r="A201" s="3"/>
      <c r="B201" s="1"/>
      <c r="C201" s="3"/>
      <c r="D201" s="11"/>
      <c r="E201" s="11"/>
      <c r="F201" s="1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1:60" ht="12.75" customHeight="1" x14ac:dyDescent="0.2">
      <c r="A202" s="3"/>
      <c r="B202" s="1"/>
      <c r="C202" s="3"/>
      <c r="D202" s="11"/>
      <c r="E202" s="11"/>
      <c r="F202" s="1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1:60" ht="12.75" customHeight="1" x14ac:dyDescent="0.2">
      <c r="A203" s="3"/>
      <c r="B203" s="1"/>
      <c r="C203" s="3"/>
      <c r="D203" s="11"/>
      <c r="E203" s="11"/>
      <c r="F203" s="1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1:60" ht="12.75" customHeight="1" x14ac:dyDescent="0.2">
      <c r="A204" s="3"/>
      <c r="B204" s="1"/>
      <c r="C204" s="3"/>
      <c r="D204" s="11"/>
      <c r="E204" s="11"/>
      <c r="F204" s="1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0" ht="12.75" customHeight="1" x14ac:dyDescent="0.2">
      <c r="A205" s="3"/>
      <c r="B205" s="1"/>
      <c r="C205" s="3"/>
      <c r="D205" s="11"/>
      <c r="E205" s="11"/>
      <c r="F205" s="1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1:60" ht="12.75" customHeight="1" x14ac:dyDescent="0.2">
      <c r="A206" s="3"/>
      <c r="B206" s="1"/>
      <c r="C206" s="3"/>
      <c r="D206" s="11"/>
      <c r="E206" s="11"/>
      <c r="F206" s="1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1:60" ht="12.75" customHeight="1" x14ac:dyDescent="0.2">
      <c r="A207" s="3"/>
      <c r="B207" s="1"/>
      <c r="C207" s="3"/>
      <c r="D207" s="11"/>
      <c r="E207" s="11"/>
      <c r="F207" s="1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1:60" ht="12.75" customHeight="1" x14ac:dyDescent="0.2">
      <c r="A208" s="3"/>
      <c r="B208" s="1"/>
      <c r="C208" s="3"/>
      <c r="D208" s="11"/>
      <c r="E208" s="11"/>
      <c r="F208" s="1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1:60" ht="12.75" customHeight="1" x14ac:dyDescent="0.2">
      <c r="A209" s="3"/>
      <c r="B209" s="1"/>
      <c r="C209" s="3"/>
      <c r="D209" s="11"/>
      <c r="E209" s="11"/>
      <c r="F209" s="1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1:60" ht="12.75" customHeight="1" x14ac:dyDescent="0.2">
      <c r="A210" s="3"/>
      <c r="B210" s="1"/>
      <c r="C210" s="3"/>
      <c r="D210" s="11"/>
      <c r="E210" s="11"/>
      <c r="F210" s="1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1:60" ht="12.75" customHeight="1" x14ac:dyDescent="0.2">
      <c r="A211" s="3"/>
      <c r="B211" s="1"/>
      <c r="C211" s="3"/>
      <c r="D211" s="11"/>
      <c r="E211" s="11"/>
      <c r="F211" s="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1:60" ht="12.75" customHeight="1" x14ac:dyDescent="0.2">
      <c r="A212" s="3"/>
      <c r="B212" s="1"/>
      <c r="C212" s="3"/>
      <c r="D212" s="11"/>
      <c r="E212" s="11"/>
      <c r="F212" s="1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1:60" ht="12.75" customHeight="1" x14ac:dyDescent="0.2">
      <c r="A213" s="3"/>
      <c r="B213" s="1"/>
      <c r="C213" s="3"/>
      <c r="D213" s="11"/>
      <c r="E213" s="11"/>
      <c r="F213" s="1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spans="1:60" ht="12.75" customHeight="1" x14ac:dyDescent="0.2">
      <c r="A214" s="3"/>
      <c r="B214" s="1"/>
      <c r="C214" s="3"/>
      <c r="D214" s="11"/>
      <c r="E214" s="11"/>
      <c r="F214" s="1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spans="1:60" ht="12.75" customHeight="1" x14ac:dyDescent="0.2">
      <c r="A215" s="3"/>
      <c r="B215" s="1"/>
      <c r="C215" s="3"/>
      <c r="D215" s="11"/>
      <c r="E215" s="11"/>
      <c r="F215" s="1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1:60" ht="12.75" customHeight="1" x14ac:dyDescent="0.2">
      <c r="A216" s="3"/>
      <c r="B216" s="1"/>
      <c r="C216" s="3"/>
      <c r="D216" s="11"/>
      <c r="E216" s="11"/>
      <c r="F216" s="1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1:60" ht="12.75" customHeight="1" x14ac:dyDescent="0.2">
      <c r="A217" s="3"/>
      <c r="B217" s="1"/>
      <c r="C217" s="3"/>
      <c r="D217" s="11"/>
      <c r="E217" s="11"/>
      <c r="F217" s="1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1:60" ht="12.75" customHeight="1" x14ac:dyDescent="0.2">
      <c r="A218" s="3"/>
      <c r="B218" s="1"/>
      <c r="C218" s="3"/>
      <c r="D218" s="11"/>
      <c r="E218" s="11"/>
      <c r="F218" s="1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spans="1:60" ht="12.75" customHeight="1" x14ac:dyDescent="0.2">
      <c r="A219" s="3"/>
      <c r="B219" s="1"/>
      <c r="C219" s="3"/>
      <c r="D219" s="11"/>
      <c r="E219" s="11"/>
      <c r="F219" s="1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spans="1:60" ht="12.75" customHeight="1" x14ac:dyDescent="0.2">
      <c r="A220" s="3"/>
      <c r="B220" s="1"/>
      <c r="C220" s="3"/>
      <c r="D220" s="11"/>
      <c r="E220" s="11"/>
      <c r="F220" s="1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spans="1:60" ht="12.75" customHeight="1" x14ac:dyDescent="0.2">
      <c r="A221" s="3"/>
      <c r="B221" s="1"/>
      <c r="C221" s="3"/>
      <c r="D221" s="11"/>
      <c r="E221" s="11"/>
      <c r="F221" s="1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1:60" ht="12.75" customHeight="1" x14ac:dyDescent="0.2">
      <c r="A222" s="3"/>
      <c r="B222" s="1"/>
      <c r="C222" s="3"/>
      <c r="D222" s="11"/>
      <c r="E222" s="11"/>
      <c r="F222" s="1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spans="1:60" ht="12.75" customHeight="1" x14ac:dyDescent="0.2">
      <c r="A223" s="3"/>
      <c r="B223" s="1"/>
      <c r="C223" s="3"/>
      <c r="D223" s="11"/>
      <c r="E223" s="11"/>
      <c r="F223" s="1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spans="1:60" ht="12.75" customHeight="1" x14ac:dyDescent="0.2">
      <c r="A224" s="3"/>
      <c r="B224" s="1"/>
      <c r="C224" s="3"/>
      <c r="D224" s="11"/>
      <c r="E224" s="11"/>
      <c r="F224" s="1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spans="1:60" ht="12.75" customHeight="1" x14ac:dyDescent="0.2">
      <c r="A225" s="3"/>
      <c r="B225" s="1"/>
      <c r="C225" s="3"/>
      <c r="D225" s="11"/>
      <c r="E225" s="11"/>
      <c r="F225" s="1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spans="1:60" ht="12.75" customHeight="1" x14ac:dyDescent="0.2">
      <c r="A226" s="3"/>
      <c r="B226" s="1"/>
      <c r="C226" s="3"/>
      <c r="D226" s="11"/>
      <c r="E226" s="11"/>
      <c r="F226" s="1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spans="1:60" ht="12.75" customHeight="1" x14ac:dyDescent="0.2">
      <c r="A227" s="3"/>
      <c r="B227" s="1"/>
      <c r="C227" s="3"/>
      <c r="D227" s="11"/>
      <c r="E227" s="11"/>
      <c r="F227" s="1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spans="1:60" ht="12.75" customHeight="1" x14ac:dyDescent="0.2">
      <c r="A228" s="3"/>
      <c r="B228" s="1"/>
      <c r="C228" s="3"/>
      <c r="D228" s="11"/>
      <c r="E228" s="11"/>
      <c r="F228" s="1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spans="1:60" ht="12.75" customHeight="1" x14ac:dyDescent="0.2">
      <c r="A229" s="3"/>
      <c r="B229" s="1"/>
      <c r="C229" s="3"/>
      <c r="D229" s="11"/>
      <c r="E229" s="11"/>
      <c r="F229" s="1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spans="1:60" ht="12.75" customHeight="1" x14ac:dyDescent="0.2">
      <c r="A230" s="3"/>
      <c r="B230" s="1"/>
      <c r="C230" s="3"/>
      <c r="D230" s="11"/>
      <c r="E230" s="11"/>
      <c r="F230" s="1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spans="1:60" ht="12.75" customHeight="1" x14ac:dyDescent="0.2">
      <c r="A231" s="3"/>
      <c r="B231" s="1"/>
      <c r="C231" s="3"/>
      <c r="D231" s="11"/>
      <c r="E231" s="11"/>
      <c r="F231" s="1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spans="1:60" ht="12.75" customHeight="1" x14ac:dyDescent="0.2">
      <c r="A232" s="3"/>
      <c r="B232" s="1"/>
      <c r="C232" s="3"/>
      <c r="D232" s="11"/>
      <c r="E232" s="11"/>
      <c r="F232" s="1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spans="1:60" ht="12.75" customHeight="1" x14ac:dyDescent="0.2">
      <c r="A233" s="3"/>
      <c r="B233" s="1"/>
      <c r="C233" s="3"/>
      <c r="D233" s="11"/>
      <c r="E233" s="11"/>
      <c r="F233" s="1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spans="1:60" ht="12.75" customHeight="1" x14ac:dyDescent="0.2">
      <c r="A234" s="3"/>
      <c r="B234" s="1"/>
      <c r="C234" s="3"/>
      <c r="D234" s="11"/>
      <c r="E234" s="11"/>
      <c r="F234" s="1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spans="1:60" ht="12.75" customHeight="1" x14ac:dyDescent="0.2">
      <c r="A235" s="3"/>
      <c r="B235" s="1"/>
      <c r="C235" s="3"/>
      <c r="D235" s="11"/>
      <c r="E235" s="11"/>
      <c r="F235" s="1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spans="1:60" ht="12.75" customHeight="1" x14ac:dyDescent="0.2">
      <c r="A236" s="3"/>
      <c r="B236" s="1"/>
      <c r="C236" s="3"/>
      <c r="D236" s="11"/>
      <c r="E236" s="11"/>
      <c r="F236" s="1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spans="1:60" ht="12.75" customHeight="1" x14ac:dyDescent="0.2">
      <c r="A237" s="3"/>
      <c r="B237" s="1"/>
      <c r="C237" s="3"/>
      <c r="D237" s="11"/>
      <c r="E237" s="11"/>
      <c r="F237" s="1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spans="1:60" ht="12.75" customHeight="1" x14ac:dyDescent="0.2">
      <c r="A238" s="3"/>
      <c r="B238" s="1"/>
      <c r="C238" s="3"/>
      <c r="D238" s="11"/>
      <c r="E238" s="11"/>
      <c r="F238" s="1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spans="1:60" ht="12.75" customHeight="1" x14ac:dyDescent="0.2">
      <c r="A239" s="3"/>
      <c r="B239" s="1"/>
      <c r="C239" s="3"/>
      <c r="D239" s="11"/>
      <c r="E239" s="11"/>
      <c r="F239" s="1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spans="1:60" ht="12.75" customHeight="1" x14ac:dyDescent="0.2">
      <c r="A240" s="3"/>
      <c r="B240" s="1"/>
      <c r="C240" s="3"/>
      <c r="D240" s="11"/>
      <c r="E240" s="11"/>
      <c r="F240" s="1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spans="1:60" ht="12.75" customHeight="1" x14ac:dyDescent="0.2">
      <c r="A241" s="3"/>
      <c r="B241" s="1"/>
      <c r="C241" s="3"/>
      <c r="D241" s="11"/>
      <c r="E241" s="11"/>
      <c r="F241" s="1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spans="1:60" ht="12.75" customHeight="1" x14ac:dyDescent="0.2">
      <c r="A242" s="3"/>
      <c r="B242" s="1"/>
      <c r="C242" s="3"/>
      <c r="D242" s="11"/>
      <c r="E242" s="11"/>
      <c r="F242" s="1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spans="1:60" ht="12.75" customHeight="1" x14ac:dyDescent="0.2">
      <c r="A243" s="3"/>
      <c r="B243" s="1"/>
      <c r="C243" s="3"/>
      <c r="D243" s="11"/>
      <c r="E243" s="11"/>
      <c r="F243" s="1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1:60" ht="12.75" customHeight="1" x14ac:dyDescent="0.2">
      <c r="A244" s="3"/>
      <c r="B244" s="1"/>
      <c r="C244" s="3"/>
      <c r="D244" s="11"/>
      <c r="E244" s="11"/>
      <c r="F244" s="1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1:60" ht="12.75" customHeight="1" x14ac:dyDescent="0.2">
      <c r="A245" s="3"/>
      <c r="B245" s="1"/>
      <c r="C245" s="3"/>
      <c r="D245" s="11"/>
      <c r="E245" s="11"/>
      <c r="F245" s="1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1:60" ht="12.75" customHeight="1" x14ac:dyDescent="0.2">
      <c r="A246" s="3"/>
      <c r="B246" s="1"/>
      <c r="C246" s="3"/>
      <c r="D246" s="11"/>
      <c r="E246" s="11"/>
      <c r="F246" s="1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1:60" ht="12.75" customHeight="1" x14ac:dyDescent="0.2">
      <c r="A247" s="3"/>
      <c r="B247" s="1"/>
      <c r="C247" s="3"/>
      <c r="D247" s="11"/>
      <c r="E247" s="11"/>
      <c r="F247" s="1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1:60" ht="12.75" customHeight="1" x14ac:dyDescent="0.2">
      <c r="A248" s="3"/>
      <c r="B248" s="1"/>
      <c r="C248" s="3"/>
      <c r="D248" s="11"/>
      <c r="E248" s="11"/>
      <c r="F248" s="1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1:60" ht="12.75" customHeight="1" x14ac:dyDescent="0.2">
      <c r="A249" s="3"/>
      <c r="B249" s="1"/>
      <c r="C249" s="3"/>
      <c r="D249" s="11"/>
      <c r="E249" s="11"/>
      <c r="F249" s="11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1:60" ht="12.75" customHeight="1" x14ac:dyDescent="0.2">
      <c r="A250" s="3"/>
      <c r="B250" s="1"/>
      <c r="C250" s="3"/>
      <c r="D250" s="11"/>
      <c r="E250" s="11"/>
      <c r="F250" s="1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1:60" ht="12.75" customHeight="1" x14ac:dyDescent="0.2">
      <c r="A251" s="3"/>
      <c r="B251" s="1"/>
      <c r="C251" s="3"/>
      <c r="D251" s="11"/>
      <c r="E251" s="11"/>
      <c r="F251" s="1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1:60" ht="12.75" customHeight="1" x14ac:dyDescent="0.2">
      <c r="A252" s="3"/>
      <c r="B252" s="1"/>
      <c r="C252" s="3"/>
      <c r="D252" s="11"/>
      <c r="E252" s="11"/>
      <c r="F252" s="1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1:60" ht="12.75" customHeight="1" x14ac:dyDescent="0.2">
      <c r="A253" s="3"/>
      <c r="B253" s="1"/>
      <c r="C253" s="3"/>
      <c r="D253" s="11"/>
      <c r="E253" s="11"/>
      <c r="F253" s="1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1:60" ht="12.75" customHeight="1" x14ac:dyDescent="0.2">
      <c r="A254" s="3"/>
      <c r="B254" s="1"/>
      <c r="C254" s="3"/>
      <c r="D254" s="11"/>
      <c r="E254" s="11"/>
      <c r="F254" s="1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1:60" ht="12.75" customHeight="1" x14ac:dyDescent="0.2">
      <c r="A255" s="3"/>
      <c r="B255" s="1"/>
      <c r="C255" s="3"/>
      <c r="D255" s="11"/>
      <c r="E255" s="11"/>
      <c r="F255" s="1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1:60" ht="12.75" customHeight="1" x14ac:dyDescent="0.2">
      <c r="A256" s="3"/>
      <c r="B256" s="1"/>
      <c r="C256" s="3"/>
      <c r="D256" s="11"/>
      <c r="E256" s="11"/>
      <c r="F256" s="1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1:60" ht="12.75" customHeight="1" x14ac:dyDescent="0.2">
      <c r="A257" s="3"/>
      <c r="B257" s="1"/>
      <c r="C257" s="3"/>
      <c r="D257" s="11"/>
      <c r="E257" s="11"/>
      <c r="F257" s="1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1:60" ht="12.75" customHeight="1" x14ac:dyDescent="0.2">
      <c r="A258" s="3"/>
      <c r="B258" s="1"/>
      <c r="C258" s="3"/>
      <c r="D258" s="11"/>
      <c r="E258" s="11"/>
      <c r="F258" s="1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1:60" ht="12.75" customHeight="1" x14ac:dyDescent="0.2">
      <c r="A259" s="3"/>
      <c r="B259" s="1"/>
      <c r="C259" s="3"/>
      <c r="D259" s="11"/>
      <c r="E259" s="11"/>
      <c r="F259" s="1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1:60" ht="12.75" customHeight="1" x14ac:dyDescent="0.2">
      <c r="A260" s="3"/>
      <c r="B260" s="1"/>
      <c r="C260" s="3"/>
      <c r="D260" s="11"/>
      <c r="E260" s="11"/>
      <c r="F260" s="1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1:60" ht="12.75" customHeight="1" x14ac:dyDescent="0.2">
      <c r="A261" s="3"/>
      <c r="B261" s="1"/>
      <c r="C261" s="3"/>
      <c r="D261" s="11"/>
      <c r="E261" s="11"/>
      <c r="F261" s="1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1:60" ht="12.75" customHeight="1" x14ac:dyDescent="0.2">
      <c r="A262" s="3"/>
      <c r="B262" s="1"/>
      <c r="C262" s="3"/>
      <c r="D262" s="11"/>
      <c r="E262" s="11"/>
      <c r="F262" s="1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1:60" ht="12.75" customHeight="1" x14ac:dyDescent="0.2">
      <c r="A263" s="3"/>
      <c r="B263" s="1"/>
      <c r="C263" s="3"/>
      <c r="D263" s="11"/>
      <c r="E263" s="11"/>
      <c r="F263" s="1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1:60" ht="12.75" customHeight="1" x14ac:dyDescent="0.2">
      <c r="A264" s="3"/>
      <c r="B264" s="1"/>
      <c r="C264" s="3"/>
      <c r="D264" s="11"/>
      <c r="E264" s="11"/>
      <c r="F264" s="1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1:60" ht="12.75" customHeight="1" x14ac:dyDescent="0.2">
      <c r="A265" s="3"/>
      <c r="B265" s="1"/>
      <c r="C265" s="3"/>
      <c r="D265" s="11"/>
      <c r="E265" s="11"/>
      <c r="F265" s="1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1:60" ht="12.75" customHeight="1" x14ac:dyDescent="0.2">
      <c r="A266" s="3"/>
      <c r="B266" s="1"/>
      <c r="C266" s="3"/>
      <c r="D266" s="11"/>
      <c r="E266" s="11"/>
      <c r="F266" s="1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1:60" ht="12.75" customHeight="1" x14ac:dyDescent="0.2">
      <c r="A267" s="3"/>
      <c r="B267" s="1"/>
      <c r="C267" s="3"/>
      <c r="D267" s="11"/>
      <c r="E267" s="11"/>
      <c r="F267" s="1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1:60" ht="12.75" customHeight="1" x14ac:dyDescent="0.2">
      <c r="A268" s="3"/>
      <c r="B268" s="1"/>
      <c r="C268" s="3"/>
      <c r="D268" s="11"/>
      <c r="E268" s="11"/>
      <c r="F268" s="1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1:60" ht="12.75" customHeight="1" x14ac:dyDescent="0.2">
      <c r="A269" s="3"/>
      <c r="B269" s="1"/>
      <c r="C269" s="3"/>
      <c r="D269" s="11"/>
      <c r="E269" s="11"/>
      <c r="F269" s="1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1:60" ht="12.75" customHeight="1" x14ac:dyDescent="0.2">
      <c r="A270" s="3"/>
      <c r="B270" s="1"/>
      <c r="C270" s="3"/>
      <c r="D270" s="11"/>
      <c r="E270" s="11"/>
      <c r="F270" s="1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1:60" ht="12.75" customHeight="1" x14ac:dyDescent="0.2">
      <c r="A271" s="3"/>
      <c r="B271" s="1"/>
      <c r="C271" s="3"/>
      <c r="D271" s="11"/>
      <c r="E271" s="11"/>
      <c r="F271" s="1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1:60" ht="12.75" customHeight="1" x14ac:dyDescent="0.2">
      <c r="A272" s="3"/>
      <c r="B272" s="1"/>
      <c r="C272" s="3"/>
      <c r="D272" s="11"/>
      <c r="E272" s="11"/>
      <c r="F272" s="1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1:60" ht="12.75" customHeight="1" x14ac:dyDescent="0.2">
      <c r="A273" s="3"/>
      <c r="B273" s="1"/>
      <c r="C273" s="3"/>
      <c r="D273" s="11"/>
      <c r="E273" s="11"/>
      <c r="F273" s="1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1:60" ht="12.75" customHeight="1" x14ac:dyDescent="0.2">
      <c r="A274" s="3"/>
      <c r="B274" s="1"/>
      <c r="C274" s="3"/>
      <c r="D274" s="11"/>
      <c r="E274" s="11"/>
      <c r="F274" s="1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1:60" ht="12.75" customHeight="1" x14ac:dyDescent="0.2">
      <c r="A275" s="3"/>
      <c r="B275" s="1"/>
      <c r="C275" s="3"/>
      <c r="D275" s="11"/>
      <c r="E275" s="11"/>
      <c r="F275" s="1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1:60" ht="12.75" customHeight="1" x14ac:dyDescent="0.2">
      <c r="A276" s="3"/>
      <c r="B276" s="1"/>
      <c r="C276" s="3"/>
      <c r="D276" s="11"/>
      <c r="E276" s="11"/>
      <c r="F276" s="1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1:60" ht="12.75" customHeight="1" x14ac:dyDescent="0.2">
      <c r="A277" s="3"/>
      <c r="B277" s="1"/>
      <c r="C277" s="3"/>
      <c r="D277" s="11"/>
      <c r="E277" s="11"/>
      <c r="F277" s="1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  <row r="278" spans="1:60" ht="12.75" customHeight="1" x14ac:dyDescent="0.2">
      <c r="A278" s="3"/>
      <c r="B278" s="1"/>
      <c r="C278" s="3"/>
      <c r="D278" s="11"/>
      <c r="E278" s="11"/>
      <c r="F278" s="1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</row>
    <row r="279" spans="1:60" ht="12.75" customHeight="1" x14ac:dyDescent="0.2">
      <c r="A279" s="3"/>
      <c r="B279" s="1"/>
      <c r="C279" s="3"/>
      <c r="D279" s="11"/>
      <c r="E279" s="11"/>
      <c r="F279" s="1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</row>
    <row r="280" spans="1:60" ht="12.75" customHeight="1" x14ac:dyDescent="0.2">
      <c r="A280" s="3"/>
      <c r="B280" s="1"/>
      <c r="C280" s="3"/>
      <c r="D280" s="11"/>
      <c r="E280" s="11"/>
      <c r="F280" s="1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</row>
    <row r="281" spans="1:60" ht="12.75" customHeight="1" x14ac:dyDescent="0.2">
      <c r="A281" s="3"/>
      <c r="B281" s="1"/>
      <c r="C281" s="3"/>
      <c r="D281" s="11"/>
      <c r="E281" s="11"/>
      <c r="F281" s="1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</row>
    <row r="282" spans="1:60" ht="12.75" customHeight="1" x14ac:dyDescent="0.2">
      <c r="A282" s="3"/>
      <c r="B282" s="1"/>
      <c r="C282" s="3"/>
      <c r="D282" s="11"/>
      <c r="E282" s="11"/>
      <c r="F282" s="1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</row>
    <row r="283" spans="1:60" ht="12.75" customHeight="1" x14ac:dyDescent="0.2">
      <c r="A283" s="3"/>
      <c r="B283" s="1"/>
      <c r="C283" s="3"/>
      <c r="D283" s="11"/>
      <c r="E283" s="11"/>
      <c r="F283" s="1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</row>
    <row r="284" spans="1:60" ht="12.75" customHeight="1" x14ac:dyDescent="0.2">
      <c r="A284" s="3"/>
      <c r="B284" s="1"/>
      <c r="C284" s="3"/>
      <c r="D284" s="11"/>
      <c r="E284" s="11"/>
      <c r="F284" s="1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</row>
    <row r="285" spans="1:60" ht="12.75" customHeight="1" x14ac:dyDescent="0.2">
      <c r="A285" s="3"/>
      <c r="B285" s="1"/>
      <c r="C285" s="3"/>
      <c r="D285" s="11"/>
      <c r="E285" s="11"/>
      <c r="F285" s="1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</row>
    <row r="286" spans="1:60" ht="12.75" customHeight="1" x14ac:dyDescent="0.2">
      <c r="A286" s="3"/>
      <c r="B286" s="1"/>
      <c r="C286" s="3"/>
      <c r="D286" s="11"/>
      <c r="E286" s="11"/>
      <c r="F286" s="1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</row>
    <row r="287" spans="1:60" ht="12.75" customHeight="1" x14ac:dyDescent="0.2">
      <c r="A287" s="3"/>
      <c r="B287" s="1"/>
      <c r="C287" s="3"/>
      <c r="D287" s="11"/>
      <c r="E287" s="11"/>
      <c r="F287" s="1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</row>
    <row r="288" spans="1:60" ht="12.75" customHeight="1" x14ac:dyDescent="0.2">
      <c r="A288" s="3"/>
      <c r="B288" s="1"/>
      <c r="C288" s="3"/>
      <c r="D288" s="11"/>
      <c r="E288" s="11"/>
      <c r="F288" s="1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</row>
    <row r="289" spans="1:60" ht="12.75" customHeight="1" x14ac:dyDescent="0.2">
      <c r="A289" s="3"/>
      <c r="B289" s="1"/>
      <c r="C289" s="3"/>
      <c r="D289" s="11"/>
      <c r="E289" s="11"/>
      <c r="F289" s="1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</row>
    <row r="290" spans="1:60" ht="12.75" customHeight="1" x14ac:dyDescent="0.2">
      <c r="A290" s="3"/>
      <c r="B290" s="1"/>
      <c r="C290" s="3"/>
      <c r="D290" s="11"/>
      <c r="E290" s="11"/>
      <c r="F290" s="1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</row>
    <row r="291" spans="1:60" ht="12.75" customHeight="1" x14ac:dyDescent="0.2">
      <c r="A291" s="3"/>
      <c r="B291" s="1"/>
      <c r="C291" s="3"/>
      <c r="D291" s="11"/>
      <c r="E291" s="11"/>
      <c r="F291" s="1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</row>
    <row r="292" spans="1:60" ht="12.75" customHeight="1" x14ac:dyDescent="0.2">
      <c r="A292" s="3"/>
      <c r="B292" s="1"/>
      <c r="C292" s="3"/>
      <c r="D292" s="11"/>
      <c r="E292" s="11"/>
      <c r="F292" s="1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</row>
    <row r="293" spans="1:60" ht="12.75" customHeight="1" x14ac:dyDescent="0.2">
      <c r="A293" s="3"/>
      <c r="B293" s="1"/>
      <c r="C293" s="3"/>
      <c r="D293" s="11"/>
      <c r="E293" s="11"/>
      <c r="F293" s="1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</row>
    <row r="294" spans="1:60" ht="12.75" customHeight="1" x14ac:dyDescent="0.2">
      <c r="A294" s="3"/>
      <c r="B294" s="1"/>
      <c r="C294" s="3"/>
      <c r="D294" s="11"/>
      <c r="E294" s="11"/>
      <c r="F294" s="1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</row>
    <row r="295" spans="1:60" ht="12.75" customHeight="1" x14ac:dyDescent="0.2">
      <c r="A295" s="3"/>
      <c r="B295" s="1"/>
      <c r="C295" s="3"/>
      <c r="D295" s="11"/>
      <c r="E295" s="11"/>
      <c r="F295" s="1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</row>
    <row r="296" spans="1:60" ht="12.75" customHeight="1" x14ac:dyDescent="0.2">
      <c r="A296" s="3"/>
      <c r="B296" s="1"/>
      <c r="C296" s="3"/>
      <c r="D296" s="11"/>
      <c r="E296" s="11"/>
      <c r="F296" s="1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</row>
    <row r="297" spans="1:60" ht="12.75" customHeight="1" x14ac:dyDescent="0.2">
      <c r="A297" s="3"/>
      <c r="B297" s="1"/>
      <c r="C297" s="3"/>
      <c r="D297" s="11"/>
      <c r="E297" s="11"/>
      <c r="F297" s="1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</row>
    <row r="298" spans="1:60" ht="12.75" customHeight="1" x14ac:dyDescent="0.2">
      <c r="A298" s="3"/>
      <c r="B298" s="1"/>
      <c r="C298" s="3"/>
      <c r="D298" s="11"/>
      <c r="E298" s="11"/>
      <c r="F298" s="1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</row>
    <row r="299" spans="1:60" ht="12.75" customHeight="1" x14ac:dyDescent="0.2">
      <c r="A299" s="3"/>
      <c r="B299" s="1"/>
      <c r="C299" s="3"/>
      <c r="D299" s="11"/>
      <c r="E299" s="11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</row>
    <row r="300" spans="1:60" ht="12.75" customHeight="1" x14ac:dyDescent="0.2">
      <c r="A300" s="3"/>
      <c r="B300" s="1"/>
      <c r="C300" s="3"/>
      <c r="D300" s="11"/>
      <c r="E300" s="11"/>
      <c r="F300" s="1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</row>
    <row r="301" spans="1:60" ht="12.75" customHeight="1" x14ac:dyDescent="0.2">
      <c r="A301" s="3"/>
      <c r="B301" s="1"/>
      <c r="C301" s="3"/>
      <c r="D301" s="11"/>
      <c r="E301" s="11"/>
      <c r="F301" s="1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</row>
    <row r="302" spans="1:60" ht="12.75" customHeight="1" x14ac:dyDescent="0.2">
      <c r="A302" s="3"/>
      <c r="B302" s="1"/>
      <c r="C302" s="3"/>
      <c r="D302" s="11"/>
      <c r="E302" s="11"/>
      <c r="F302" s="1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</row>
    <row r="303" spans="1:60" ht="12.75" customHeight="1" x14ac:dyDescent="0.2">
      <c r="A303" s="3"/>
      <c r="B303" s="1"/>
      <c r="C303" s="3"/>
      <c r="D303" s="11"/>
      <c r="E303" s="11"/>
      <c r="F303" s="1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</row>
    <row r="304" spans="1:60" ht="12.75" customHeight="1" x14ac:dyDescent="0.2">
      <c r="A304" s="3"/>
      <c r="B304" s="1"/>
      <c r="C304" s="3"/>
      <c r="D304" s="11"/>
      <c r="E304" s="11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</row>
    <row r="305" spans="1:60" ht="12.75" customHeight="1" x14ac:dyDescent="0.2">
      <c r="A305" s="3"/>
      <c r="B305" s="1"/>
      <c r="C305" s="3"/>
      <c r="D305" s="11"/>
      <c r="E305" s="11"/>
      <c r="F305" s="1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</row>
    <row r="306" spans="1:60" ht="12.75" customHeight="1" x14ac:dyDescent="0.2">
      <c r="A306" s="3"/>
      <c r="B306" s="1"/>
      <c r="C306" s="3"/>
      <c r="D306" s="11"/>
      <c r="E306" s="11"/>
      <c r="F306" s="1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</row>
    <row r="307" spans="1:60" ht="12.75" customHeight="1" x14ac:dyDescent="0.2">
      <c r="A307" s="3"/>
      <c r="B307" s="1"/>
      <c r="C307" s="3"/>
      <c r="D307" s="11"/>
      <c r="E307" s="11"/>
      <c r="F307" s="1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</row>
    <row r="308" spans="1:60" ht="12.75" customHeight="1" x14ac:dyDescent="0.2">
      <c r="A308" s="3"/>
      <c r="B308" s="1"/>
      <c r="C308" s="3"/>
      <c r="D308" s="11"/>
      <c r="E308" s="11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</row>
    <row r="309" spans="1:60" ht="12.75" customHeight="1" x14ac:dyDescent="0.2">
      <c r="A309" s="3"/>
      <c r="B309" s="1"/>
      <c r="C309" s="3"/>
      <c r="D309" s="11"/>
      <c r="E309" s="11"/>
      <c r="F309" s="1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</row>
    <row r="310" spans="1:60" ht="12.75" customHeight="1" x14ac:dyDescent="0.2">
      <c r="A310" s="3"/>
      <c r="B310" s="1"/>
      <c r="C310" s="3"/>
      <c r="D310" s="11"/>
      <c r="E310" s="11"/>
      <c r="F310" s="1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</row>
    <row r="311" spans="1:60" ht="12.75" customHeight="1" x14ac:dyDescent="0.2">
      <c r="A311" s="3"/>
      <c r="B311" s="1"/>
      <c r="C311" s="3"/>
      <c r="D311" s="11"/>
      <c r="E311" s="11"/>
      <c r="F311" s="1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</row>
    <row r="312" spans="1:60" ht="12.75" customHeight="1" x14ac:dyDescent="0.2">
      <c r="A312" s="3"/>
      <c r="B312" s="1"/>
      <c r="C312" s="3"/>
      <c r="D312" s="11"/>
      <c r="E312" s="11"/>
      <c r="F312" s="1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</row>
    <row r="313" spans="1:60" ht="12.75" customHeight="1" x14ac:dyDescent="0.2">
      <c r="A313" s="3"/>
      <c r="B313" s="1"/>
      <c r="C313" s="3"/>
      <c r="D313" s="11"/>
      <c r="E313" s="11"/>
      <c r="F313" s="1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</row>
    <row r="314" spans="1:60" ht="12.75" customHeight="1" x14ac:dyDescent="0.2">
      <c r="A314" s="3"/>
      <c r="B314" s="1"/>
      <c r="C314" s="3"/>
      <c r="D314" s="11"/>
      <c r="E314" s="11"/>
      <c r="F314" s="1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</row>
    <row r="315" spans="1:60" ht="12.75" customHeight="1" x14ac:dyDescent="0.2">
      <c r="A315" s="3"/>
      <c r="B315" s="1"/>
      <c r="C315" s="3"/>
      <c r="D315" s="11"/>
      <c r="E315" s="11"/>
      <c r="F315" s="1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</row>
    <row r="316" spans="1:60" ht="12.75" customHeight="1" x14ac:dyDescent="0.2">
      <c r="A316" s="3"/>
      <c r="B316" s="1"/>
      <c r="C316" s="3"/>
      <c r="D316" s="11"/>
      <c r="E316" s="11"/>
      <c r="F316" s="1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</row>
    <row r="317" spans="1:60" ht="12.75" customHeight="1" x14ac:dyDescent="0.2">
      <c r="A317" s="3"/>
      <c r="B317" s="1"/>
      <c r="C317" s="3"/>
      <c r="D317" s="11"/>
      <c r="E317" s="11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</row>
    <row r="318" spans="1:60" ht="12.75" customHeight="1" x14ac:dyDescent="0.2">
      <c r="A318" s="3"/>
      <c r="B318" s="1"/>
      <c r="C318" s="3"/>
      <c r="D318" s="11"/>
      <c r="E318" s="11"/>
      <c r="F318" s="1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</row>
    <row r="319" spans="1:60" ht="12.75" customHeight="1" x14ac:dyDescent="0.2">
      <c r="A319" s="3"/>
      <c r="B319" s="1"/>
      <c r="C319" s="3"/>
      <c r="D319" s="11"/>
      <c r="E319" s="11"/>
      <c r="F319" s="1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</row>
    <row r="320" spans="1:60" ht="12.75" customHeight="1" x14ac:dyDescent="0.2">
      <c r="A320" s="3"/>
      <c r="B320" s="1"/>
      <c r="C320" s="3"/>
      <c r="D320" s="11"/>
      <c r="E320" s="11"/>
      <c r="F320" s="1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</row>
    <row r="321" spans="1:60" ht="12.75" customHeight="1" x14ac:dyDescent="0.2">
      <c r="A321" s="3"/>
      <c r="B321" s="1"/>
      <c r="C321" s="3"/>
      <c r="D321" s="11"/>
      <c r="E321" s="11"/>
      <c r="F321" s="1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</row>
    <row r="322" spans="1:60" ht="12.75" customHeight="1" x14ac:dyDescent="0.2">
      <c r="A322" s="3"/>
      <c r="B322" s="1"/>
      <c r="C322" s="3"/>
      <c r="D322" s="11"/>
      <c r="E322" s="11"/>
      <c r="F322" s="1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</row>
    <row r="323" spans="1:60" ht="12.75" customHeight="1" x14ac:dyDescent="0.2">
      <c r="A323" s="3"/>
      <c r="B323" s="1"/>
      <c r="C323" s="3"/>
      <c r="D323" s="11"/>
      <c r="E323" s="11"/>
      <c r="F323" s="1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</row>
    <row r="324" spans="1:60" ht="12.75" customHeight="1" x14ac:dyDescent="0.2">
      <c r="A324" s="3"/>
      <c r="B324" s="1"/>
      <c r="C324" s="3"/>
      <c r="D324" s="11"/>
      <c r="E324" s="11"/>
      <c r="F324" s="1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</row>
    <row r="325" spans="1:60" ht="12.75" customHeight="1" x14ac:dyDescent="0.2">
      <c r="A325" s="3"/>
      <c r="B325" s="1"/>
      <c r="C325" s="3"/>
      <c r="D325" s="11"/>
      <c r="E325" s="11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</row>
    <row r="326" spans="1:60" ht="12.75" customHeight="1" x14ac:dyDescent="0.2">
      <c r="A326" s="3"/>
      <c r="B326" s="1"/>
      <c r="C326" s="3"/>
      <c r="D326" s="11"/>
      <c r="E326" s="11"/>
      <c r="F326" s="1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</row>
    <row r="327" spans="1:60" ht="12.75" customHeight="1" x14ac:dyDescent="0.2">
      <c r="A327" s="3"/>
      <c r="B327" s="1"/>
      <c r="C327" s="3"/>
      <c r="D327" s="11"/>
      <c r="E327" s="11"/>
      <c r="F327" s="1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</row>
    <row r="328" spans="1:60" ht="12.75" customHeight="1" x14ac:dyDescent="0.2">
      <c r="A328" s="3"/>
      <c r="B328" s="1"/>
      <c r="C328" s="3"/>
      <c r="D328" s="11"/>
      <c r="E328" s="11"/>
      <c r="F328" s="1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</row>
    <row r="329" spans="1:60" ht="12.75" customHeight="1" x14ac:dyDescent="0.2">
      <c r="A329" s="3"/>
      <c r="B329" s="1"/>
      <c r="C329" s="3"/>
      <c r="D329" s="11"/>
      <c r="E329" s="11"/>
      <c r="F329" s="1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</row>
    <row r="330" spans="1:60" ht="12.75" customHeight="1" x14ac:dyDescent="0.2">
      <c r="A330" s="3"/>
      <c r="B330" s="1"/>
      <c r="C330" s="3"/>
      <c r="D330" s="11"/>
      <c r="E330" s="11"/>
      <c r="F330" s="1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</row>
    <row r="331" spans="1:60" ht="12.75" customHeight="1" x14ac:dyDescent="0.2">
      <c r="A331" s="3"/>
      <c r="B331" s="1"/>
      <c r="C331" s="3"/>
      <c r="D331" s="11"/>
      <c r="E331" s="11"/>
      <c r="F331" s="1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</row>
    <row r="332" spans="1:60" ht="12.75" customHeight="1" x14ac:dyDescent="0.2">
      <c r="A332" s="3"/>
      <c r="B332" s="1"/>
      <c r="C332" s="3"/>
      <c r="D332" s="11"/>
      <c r="E332" s="11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</row>
    <row r="333" spans="1:60" ht="12.75" customHeight="1" x14ac:dyDescent="0.2">
      <c r="A333" s="3"/>
      <c r="B333" s="1"/>
      <c r="C333" s="3"/>
      <c r="D333" s="11"/>
      <c r="E333" s="11"/>
      <c r="F333" s="1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</row>
    <row r="334" spans="1:60" ht="12.75" customHeight="1" x14ac:dyDescent="0.2">
      <c r="A334" s="3"/>
      <c r="B334" s="1"/>
      <c r="C334" s="3"/>
      <c r="D334" s="11"/>
      <c r="E334" s="11"/>
      <c r="F334" s="1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</row>
    <row r="335" spans="1:60" ht="12.75" customHeight="1" x14ac:dyDescent="0.2">
      <c r="A335" s="3"/>
      <c r="B335" s="1"/>
      <c r="C335" s="3"/>
      <c r="D335" s="11"/>
      <c r="E335" s="11"/>
      <c r="F335" s="1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</row>
    <row r="336" spans="1:60" ht="12.75" customHeight="1" x14ac:dyDescent="0.2">
      <c r="A336" s="3"/>
      <c r="B336" s="1"/>
      <c r="C336" s="3"/>
      <c r="D336" s="11"/>
      <c r="E336" s="11"/>
      <c r="F336" s="1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</row>
    <row r="337" spans="1:60" ht="12.75" customHeight="1" x14ac:dyDescent="0.2">
      <c r="A337" s="3"/>
      <c r="B337" s="1"/>
      <c r="C337" s="3"/>
      <c r="D337" s="11"/>
      <c r="E337" s="11"/>
      <c r="F337" s="1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</row>
    <row r="338" spans="1:60" ht="12.75" customHeight="1" x14ac:dyDescent="0.2">
      <c r="A338" s="3"/>
      <c r="B338" s="1"/>
      <c r="C338" s="3"/>
      <c r="D338" s="11"/>
      <c r="E338" s="11"/>
      <c r="F338" s="1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</row>
    <row r="339" spans="1:60" ht="12.75" customHeight="1" x14ac:dyDescent="0.2">
      <c r="A339" s="3"/>
      <c r="B339" s="1"/>
      <c r="C339" s="3"/>
      <c r="D339" s="11"/>
      <c r="E339" s="11"/>
      <c r="F339" s="1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</row>
    <row r="340" spans="1:60" ht="12.75" customHeight="1" x14ac:dyDescent="0.2">
      <c r="A340" s="3"/>
      <c r="B340" s="1"/>
      <c r="C340" s="3"/>
      <c r="D340" s="11"/>
      <c r="E340" s="11"/>
      <c r="F340" s="1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</row>
    <row r="341" spans="1:60" ht="12.75" customHeight="1" x14ac:dyDescent="0.2">
      <c r="A341" s="3"/>
      <c r="B341" s="1"/>
      <c r="C341" s="3"/>
      <c r="D341" s="11"/>
      <c r="E341" s="11"/>
      <c r="F341" s="1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</row>
    <row r="342" spans="1:60" ht="12.75" customHeight="1" x14ac:dyDescent="0.2">
      <c r="A342" s="3"/>
      <c r="B342" s="1"/>
      <c r="C342" s="3"/>
      <c r="D342" s="11"/>
      <c r="E342" s="11"/>
      <c r="F342" s="1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</row>
    <row r="343" spans="1:60" ht="12.75" customHeight="1" x14ac:dyDescent="0.2">
      <c r="A343" s="3"/>
      <c r="B343" s="1"/>
      <c r="C343" s="3"/>
      <c r="D343" s="11"/>
      <c r="E343" s="11"/>
      <c r="F343" s="1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</row>
    <row r="344" spans="1:60" ht="12.75" customHeight="1" x14ac:dyDescent="0.2">
      <c r="A344" s="3"/>
      <c r="B344" s="1"/>
      <c r="C344" s="3"/>
      <c r="D344" s="11"/>
      <c r="E344" s="11"/>
      <c r="F344" s="1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</row>
    <row r="345" spans="1:60" ht="12.75" customHeight="1" x14ac:dyDescent="0.2">
      <c r="A345" s="3"/>
      <c r="B345" s="1"/>
      <c r="C345" s="3"/>
      <c r="D345" s="11"/>
      <c r="E345" s="11"/>
      <c r="F345" s="1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</row>
    <row r="346" spans="1:60" ht="12.75" customHeight="1" x14ac:dyDescent="0.2">
      <c r="A346" s="3"/>
      <c r="B346" s="1"/>
      <c r="C346" s="3"/>
      <c r="D346" s="11"/>
      <c r="E346" s="11"/>
      <c r="F346" s="1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</row>
    <row r="347" spans="1:60" ht="12.75" customHeight="1" x14ac:dyDescent="0.2">
      <c r="A347" s="3"/>
      <c r="B347" s="1"/>
      <c r="C347" s="3"/>
      <c r="D347" s="11"/>
      <c r="E347" s="11"/>
      <c r="F347" s="1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</row>
    <row r="348" spans="1:60" ht="12.75" customHeight="1" x14ac:dyDescent="0.2">
      <c r="A348" s="3"/>
      <c r="B348" s="1"/>
      <c r="C348" s="3"/>
      <c r="D348" s="11"/>
      <c r="E348" s="11"/>
      <c r="F348" s="1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</row>
    <row r="349" spans="1:60" ht="12.75" customHeight="1" x14ac:dyDescent="0.2">
      <c r="A349" s="3"/>
      <c r="B349" s="1"/>
      <c r="C349" s="3"/>
      <c r="D349" s="11"/>
      <c r="E349" s="11"/>
      <c r="F349" s="1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</row>
    <row r="350" spans="1:60" ht="12.75" customHeight="1" x14ac:dyDescent="0.2">
      <c r="A350" s="3"/>
      <c r="B350" s="1"/>
      <c r="C350" s="3"/>
      <c r="D350" s="11"/>
      <c r="E350" s="11"/>
      <c r="F350" s="1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</row>
    <row r="351" spans="1:60" ht="12.75" customHeight="1" x14ac:dyDescent="0.2">
      <c r="A351" s="3"/>
      <c r="B351" s="1"/>
      <c r="C351" s="3"/>
      <c r="D351" s="11"/>
      <c r="E351" s="11"/>
      <c r="F351" s="1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</row>
    <row r="352" spans="1:60" ht="12.75" customHeight="1" x14ac:dyDescent="0.2">
      <c r="A352" s="3"/>
      <c r="B352" s="1"/>
      <c r="C352" s="3"/>
      <c r="D352" s="11"/>
      <c r="E352" s="11"/>
      <c r="F352" s="1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</row>
    <row r="353" spans="1:60" ht="12.75" customHeight="1" x14ac:dyDescent="0.2">
      <c r="A353" s="3"/>
      <c r="B353" s="1"/>
      <c r="C353" s="3"/>
      <c r="D353" s="11"/>
      <c r="E353" s="11"/>
      <c r="F353" s="1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</row>
    <row r="354" spans="1:60" ht="12.75" customHeight="1" x14ac:dyDescent="0.2">
      <c r="A354" s="3"/>
      <c r="B354" s="1"/>
      <c r="C354" s="3"/>
      <c r="D354" s="11"/>
      <c r="E354" s="11"/>
      <c r="F354" s="1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</row>
    <row r="355" spans="1:60" ht="12.75" customHeight="1" x14ac:dyDescent="0.2">
      <c r="A355" s="3"/>
      <c r="B355" s="1"/>
      <c r="C355" s="3"/>
      <c r="D355" s="11"/>
      <c r="E355" s="11"/>
      <c r="F355" s="1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</row>
    <row r="356" spans="1:60" ht="12.75" customHeight="1" x14ac:dyDescent="0.2">
      <c r="A356" s="3"/>
      <c r="B356" s="1"/>
      <c r="C356" s="3"/>
      <c r="D356" s="11"/>
      <c r="E356" s="11"/>
      <c r="F356" s="1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</row>
    <row r="357" spans="1:60" ht="12.75" customHeight="1" x14ac:dyDescent="0.2">
      <c r="A357" s="3"/>
      <c r="B357" s="1"/>
      <c r="C357" s="3"/>
      <c r="D357" s="11"/>
      <c r="E357" s="11"/>
      <c r="F357" s="1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</row>
    <row r="358" spans="1:60" ht="12.75" customHeight="1" x14ac:dyDescent="0.2">
      <c r="A358" s="3"/>
      <c r="B358" s="1"/>
      <c r="C358" s="3"/>
      <c r="D358" s="11"/>
      <c r="E358" s="11"/>
      <c r="F358" s="1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</row>
    <row r="359" spans="1:60" ht="12.75" customHeight="1" x14ac:dyDescent="0.2">
      <c r="A359" s="3"/>
      <c r="B359" s="1"/>
      <c r="C359" s="3"/>
      <c r="D359" s="11"/>
      <c r="E359" s="11"/>
      <c r="F359" s="1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</row>
    <row r="360" spans="1:60" ht="12.75" customHeight="1" x14ac:dyDescent="0.2">
      <c r="A360" s="3"/>
      <c r="B360" s="1"/>
      <c r="C360" s="3"/>
      <c r="D360" s="11"/>
      <c r="E360" s="11"/>
      <c r="F360" s="1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</row>
    <row r="361" spans="1:60" ht="12.75" customHeight="1" x14ac:dyDescent="0.2">
      <c r="A361" s="3"/>
      <c r="B361" s="1"/>
      <c r="C361" s="3"/>
      <c r="D361" s="11"/>
      <c r="E361" s="11"/>
      <c r="F361" s="1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</row>
    <row r="362" spans="1:60" ht="12.75" customHeight="1" x14ac:dyDescent="0.2">
      <c r="A362" s="3"/>
      <c r="B362" s="1"/>
      <c r="C362" s="3"/>
      <c r="D362" s="11"/>
      <c r="E362" s="11"/>
      <c r="F362" s="1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</row>
    <row r="363" spans="1:60" ht="12.75" customHeight="1" x14ac:dyDescent="0.2">
      <c r="A363" s="3"/>
      <c r="B363" s="1"/>
      <c r="C363" s="3"/>
      <c r="D363" s="11"/>
      <c r="E363" s="11"/>
      <c r="F363" s="1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</row>
    <row r="364" spans="1:60" ht="12.75" customHeight="1" x14ac:dyDescent="0.2">
      <c r="A364" s="3"/>
      <c r="B364" s="1"/>
      <c r="C364" s="3"/>
      <c r="D364" s="11"/>
      <c r="E364" s="11"/>
      <c r="F364" s="1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</row>
    <row r="365" spans="1:60" ht="12.75" customHeight="1" x14ac:dyDescent="0.2">
      <c r="A365" s="3"/>
      <c r="B365" s="1"/>
      <c r="C365" s="3"/>
      <c r="D365" s="11"/>
      <c r="E365" s="11"/>
      <c r="F365" s="1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</row>
    <row r="366" spans="1:60" ht="12.75" customHeight="1" x14ac:dyDescent="0.2">
      <c r="A366" s="3"/>
      <c r="B366" s="1"/>
      <c r="C366" s="3"/>
      <c r="D366" s="11"/>
      <c r="E366" s="11"/>
      <c r="F366" s="1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</row>
    <row r="367" spans="1:60" ht="12.75" customHeight="1" x14ac:dyDescent="0.2">
      <c r="A367" s="3"/>
      <c r="B367" s="1"/>
      <c r="C367" s="3"/>
      <c r="D367" s="11"/>
      <c r="E367" s="11"/>
      <c r="F367" s="1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</row>
    <row r="368" spans="1:60" ht="12.75" customHeight="1" x14ac:dyDescent="0.2">
      <c r="A368" s="3"/>
      <c r="B368" s="1"/>
      <c r="C368" s="3"/>
      <c r="D368" s="11"/>
      <c r="E368" s="11"/>
      <c r="F368" s="1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</row>
    <row r="369" spans="1:60" ht="12.75" customHeight="1" x14ac:dyDescent="0.2">
      <c r="A369" s="3"/>
      <c r="B369" s="1"/>
      <c r="C369" s="3"/>
      <c r="D369" s="11"/>
      <c r="E369" s="11"/>
      <c r="F369" s="1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</row>
    <row r="370" spans="1:60" ht="12.75" customHeight="1" x14ac:dyDescent="0.2">
      <c r="A370" s="3"/>
      <c r="B370" s="1"/>
      <c r="C370" s="3"/>
      <c r="D370" s="11"/>
      <c r="E370" s="11"/>
      <c r="F370" s="1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</row>
    <row r="371" spans="1:60" ht="12.75" customHeight="1" x14ac:dyDescent="0.2">
      <c r="A371" s="3"/>
      <c r="B371" s="1"/>
      <c r="C371" s="3"/>
      <c r="D371" s="11"/>
      <c r="E371" s="11"/>
      <c r="F371" s="1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</row>
    <row r="372" spans="1:60" ht="12.75" customHeight="1" x14ac:dyDescent="0.2">
      <c r="A372" s="3"/>
      <c r="B372" s="1"/>
      <c r="C372" s="3"/>
      <c r="D372" s="11"/>
      <c r="E372" s="11"/>
      <c r="F372" s="1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</row>
    <row r="373" spans="1:60" ht="12.75" customHeight="1" x14ac:dyDescent="0.2">
      <c r="A373" s="3"/>
      <c r="B373" s="1"/>
      <c r="C373" s="3"/>
      <c r="D373" s="11"/>
      <c r="E373" s="11"/>
      <c r="F373" s="1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</row>
    <row r="374" spans="1:60" ht="12.75" customHeight="1" x14ac:dyDescent="0.2">
      <c r="A374" s="3"/>
      <c r="B374" s="1"/>
      <c r="C374" s="3"/>
      <c r="D374" s="11"/>
      <c r="E374" s="11"/>
      <c r="F374" s="1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</row>
    <row r="375" spans="1:60" ht="12.75" customHeight="1" x14ac:dyDescent="0.2">
      <c r="A375" s="3"/>
      <c r="B375" s="1"/>
      <c r="C375" s="3"/>
      <c r="D375" s="11"/>
      <c r="E375" s="11"/>
      <c r="F375" s="1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</row>
    <row r="376" spans="1:60" ht="12.75" customHeight="1" x14ac:dyDescent="0.2">
      <c r="A376" s="3"/>
      <c r="B376" s="1"/>
      <c r="C376" s="3"/>
      <c r="D376" s="11"/>
      <c r="E376" s="11"/>
      <c r="F376" s="1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</row>
    <row r="377" spans="1:60" ht="12.75" customHeight="1" x14ac:dyDescent="0.2">
      <c r="A377" s="3"/>
      <c r="B377" s="1"/>
      <c r="C377" s="3"/>
      <c r="D377" s="11"/>
      <c r="E377" s="11"/>
      <c r="F377" s="1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</row>
    <row r="378" spans="1:60" ht="12.75" customHeight="1" x14ac:dyDescent="0.2">
      <c r="A378" s="3"/>
      <c r="B378" s="1"/>
      <c r="C378" s="3"/>
      <c r="D378" s="11"/>
      <c r="E378" s="11"/>
      <c r="F378" s="1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</row>
    <row r="379" spans="1:60" ht="12.75" customHeight="1" x14ac:dyDescent="0.2">
      <c r="A379" s="3"/>
      <c r="B379" s="1"/>
      <c r="C379" s="3"/>
      <c r="D379" s="11"/>
      <c r="E379" s="11"/>
      <c r="F379" s="1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ht="12.75" customHeight="1" x14ac:dyDescent="0.2">
      <c r="A380" s="3"/>
      <c r="B380" s="1"/>
      <c r="C380" s="3"/>
      <c r="D380" s="11"/>
      <c r="E380" s="11"/>
      <c r="F380" s="1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ht="12.75" customHeight="1" x14ac:dyDescent="0.2">
      <c r="A381" s="3"/>
      <c r="B381" s="1"/>
      <c r="C381" s="3"/>
      <c r="D381" s="11"/>
      <c r="E381" s="11"/>
      <c r="F381" s="1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ht="12.75" customHeight="1" x14ac:dyDescent="0.2">
      <c r="A382" s="3"/>
      <c r="B382" s="1"/>
      <c r="C382" s="3"/>
      <c r="D382" s="11"/>
      <c r="E382" s="11"/>
      <c r="F382" s="1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60" ht="12.75" customHeight="1" x14ac:dyDescent="0.2">
      <c r="A383" s="3"/>
      <c r="B383" s="1"/>
      <c r="C383" s="3"/>
      <c r="D383" s="11"/>
      <c r="E383" s="11"/>
      <c r="F383" s="1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</row>
    <row r="384" spans="1:60" ht="12.75" customHeight="1" x14ac:dyDescent="0.2">
      <c r="A384" s="3"/>
      <c r="B384" s="1"/>
      <c r="C384" s="3"/>
      <c r="D384" s="11"/>
      <c r="E384" s="11"/>
      <c r="F384" s="1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</row>
    <row r="385" spans="1:60" ht="12.75" customHeight="1" x14ac:dyDescent="0.2">
      <c r="A385" s="3"/>
      <c r="B385" s="1"/>
      <c r="C385" s="3"/>
      <c r="D385" s="11"/>
      <c r="E385" s="11"/>
      <c r="F385" s="1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</row>
    <row r="386" spans="1:60" ht="12.75" customHeight="1" x14ac:dyDescent="0.2">
      <c r="A386" s="3"/>
      <c r="B386" s="1"/>
      <c r="C386" s="3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</row>
    <row r="387" spans="1:60" ht="12.75" customHeight="1" x14ac:dyDescent="0.2">
      <c r="A387" s="3"/>
      <c r="B387" s="1"/>
      <c r="C387" s="3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</row>
    <row r="388" spans="1:60" ht="12.75" customHeight="1" x14ac:dyDescent="0.2">
      <c r="A388" s="3"/>
      <c r="B388" s="1"/>
      <c r="C388" s="3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</row>
    <row r="389" spans="1:60" ht="12.75" customHeight="1" x14ac:dyDescent="0.2">
      <c r="A389" s="3"/>
      <c r="B389" s="1"/>
      <c r="C389" s="3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</row>
    <row r="390" spans="1:60" ht="12.75" customHeight="1" x14ac:dyDescent="0.2">
      <c r="A390" s="3"/>
      <c r="B390" s="1"/>
      <c r="C390" s="3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</row>
    <row r="391" spans="1:60" ht="12.75" customHeight="1" x14ac:dyDescent="0.2">
      <c r="A391" s="3"/>
      <c r="B391" s="1"/>
      <c r="C391" s="3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</row>
    <row r="392" spans="1:60" ht="12.75" customHeight="1" x14ac:dyDescent="0.2">
      <c r="A392" s="3"/>
      <c r="B392" s="1"/>
      <c r="C392" s="3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</row>
    <row r="393" spans="1:60" ht="12.75" customHeight="1" x14ac:dyDescent="0.2">
      <c r="A393" s="3"/>
      <c r="B393" s="1"/>
      <c r="C393" s="3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</row>
    <row r="394" spans="1:60" ht="12.75" customHeight="1" x14ac:dyDescent="0.2">
      <c r="A394" s="3"/>
      <c r="B394" s="1"/>
      <c r="C394" s="3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</row>
    <row r="395" spans="1:60" ht="12.75" customHeight="1" x14ac:dyDescent="0.2">
      <c r="A395" s="3"/>
      <c r="B395" s="1"/>
      <c r="C395" s="3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</row>
    <row r="396" spans="1:60" ht="12.75" customHeight="1" x14ac:dyDescent="0.2">
      <c r="A396" s="3"/>
      <c r="B396" s="1"/>
      <c r="C396" s="3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</row>
    <row r="397" spans="1:60" ht="12.75" customHeight="1" x14ac:dyDescent="0.2">
      <c r="A397" s="3"/>
      <c r="B397" s="1"/>
      <c r="C397" s="3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</row>
    <row r="398" spans="1:60" ht="12.75" customHeight="1" x14ac:dyDescent="0.2">
      <c r="A398" s="3"/>
      <c r="B398" s="1"/>
      <c r="C398" s="3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</row>
    <row r="399" spans="1:60" ht="12.75" customHeight="1" x14ac:dyDescent="0.2">
      <c r="A399" s="3"/>
      <c r="B399" s="1"/>
      <c r="C399" s="3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  <row r="400" spans="1:60" ht="12.75" customHeight="1" x14ac:dyDescent="0.2">
      <c r="A400" s="3"/>
      <c r="B400" s="1"/>
      <c r="C400" s="3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</row>
    <row r="401" spans="1:60" ht="12.75" customHeight="1" x14ac:dyDescent="0.2">
      <c r="A401" s="3"/>
      <c r="B401" s="1"/>
      <c r="C401" s="3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</row>
    <row r="402" spans="1:60" ht="12.75" customHeight="1" x14ac:dyDescent="0.2">
      <c r="A402" s="3"/>
      <c r="B402" s="1"/>
      <c r="C402" s="3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</row>
    <row r="403" spans="1:60" ht="12.75" customHeight="1" x14ac:dyDescent="0.2">
      <c r="A403" s="3"/>
      <c r="B403" s="1"/>
      <c r="C403" s="3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</row>
    <row r="404" spans="1:60" ht="12.75" customHeight="1" x14ac:dyDescent="0.2">
      <c r="A404" s="3"/>
      <c r="B404" s="1"/>
      <c r="C404" s="3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</row>
    <row r="405" spans="1:60" ht="12.75" customHeight="1" x14ac:dyDescent="0.2">
      <c r="A405" s="3"/>
      <c r="B405" s="1"/>
      <c r="C405" s="3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</row>
    <row r="406" spans="1:60" ht="12.75" customHeight="1" x14ac:dyDescent="0.2">
      <c r="A406" s="3"/>
      <c r="B406" s="1"/>
      <c r="C406" s="3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</row>
    <row r="407" spans="1:60" ht="12.75" customHeight="1" x14ac:dyDescent="0.2">
      <c r="A407" s="3"/>
      <c r="B407" s="1"/>
      <c r="C407" s="3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</row>
    <row r="408" spans="1:60" ht="12.75" customHeight="1" x14ac:dyDescent="0.2">
      <c r="A408" s="3"/>
      <c r="B408" s="1"/>
      <c r="C408" s="3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</row>
    <row r="409" spans="1:60" ht="12.75" customHeight="1" x14ac:dyDescent="0.2">
      <c r="A409" s="3"/>
      <c r="B409" s="1"/>
      <c r="C409" s="3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</row>
    <row r="410" spans="1:60" ht="12.75" customHeight="1" x14ac:dyDescent="0.2">
      <c r="A410" s="3"/>
      <c r="B410" s="1"/>
      <c r="C410" s="3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</row>
    <row r="411" spans="1:60" ht="12.75" customHeight="1" x14ac:dyDescent="0.2">
      <c r="A411" s="3"/>
      <c r="B411" s="1"/>
      <c r="C411" s="3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</row>
    <row r="412" spans="1:60" ht="12.75" customHeight="1" x14ac:dyDescent="0.2">
      <c r="A412" s="3"/>
      <c r="B412" s="1"/>
      <c r="C412" s="3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</row>
    <row r="413" spans="1:60" ht="12.75" customHeight="1" x14ac:dyDescent="0.2">
      <c r="A413" s="3"/>
      <c r="B413" s="1"/>
      <c r="C413" s="3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</row>
    <row r="414" spans="1:60" ht="12.75" customHeight="1" x14ac:dyDescent="0.2">
      <c r="A414" s="3"/>
      <c r="B414" s="1"/>
      <c r="C414" s="3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</row>
    <row r="415" spans="1:60" ht="12.75" customHeight="1" x14ac:dyDescent="0.2">
      <c r="A415" s="3"/>
      <c r="B415" s="1"/>
      <c r="C415" s="3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</row>
    <row r="416" spans="1:60" ht="12.75" customHeight="1" x14ac:dyDescent="0.2">
      <c r="A416" s="3"/>
      <c r="B416" s="1"/>
      <c r="C416" s="3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</row>
    <row r="417" spans="1:60" ht="12.75" customHeight="1" x14ac:dyDescent="0.2">
      <c r="A417" s="3"/>
      <c r="B417" s="1"/>
      <c r="C417" s="3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</row>
    <row r="418" spans="1:60" ht="12.75" customHeight="1" x14ac:dyDescent="0.2">
      <c r="A418" s="3"/>
      <c r="B418" s="1"/>
      <c r="C418" s="3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</row>
    <row r="419" spans="1:60" ht="12.75" customHeight="1" x14ac:dyDescent="0.2">
      <c r="A419" s="3"/>
      <c r="B419" s="1"/>
      <c r="C419" s="3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</row>
    <row r="420" spans="1:60" ht="12.75" customHeight="1" x14ac:dyDescent="0.2">
      <c r="A420" s="3"/>
      <c r="B420" s="1"/>
      <c r="C420" s="3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</row>
    <row r="421" spans="1:60" ht="12.75" customHeight="1" x14ac:dyDescent="0.2">
      <c r="A421" s="3"/>
      <c r="B421" s="1"/>
      <c r="C421" s="3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</row>
    <row r="422" spans="1:60" ht="12.75" customHeight="1" x14ac:dyDescent="0.2">
      <c r="A422" s="3"/>
      <c r="B422" s="1"/>
      <c r="C422" s="3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</row>
    <row r="423" spans="1:60" ht="12.75" customHeight="1" x14ac:dyDescent="0.2">
      <c r="A423" s="3"/>
      <c r="B423" s="1"/>
      <c r="C423" s="3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</row>
    <row r="424" spans="1:60" ht="12.75" customHeight="1" x14ac:dyDescent="0.2">
      <c r="A424" s="3"/>
      <c r="B424" s="1"/>
      <c r="C424" s="3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</row>
    <row r="425" spans="1:60" ht="12.75" customHeight="1" x14ac:dyDescent="0.2">
      <c r="A425" s="3"/>
      <c r="B425" s="1"/>
      <c r="C425" s="3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</row>
    <row r="426" spans="1:60" ht="12.75" customHeight="1" x14ac:dyDescent="0.2">
      <c r="A426" s="3"/>
      <c r="B426" s="1"/>
      <c r="C426" s="3"/>
      <c r="D426" s="11"/>
      <c r="E426" s="11"/>
      <c r="F426" s="1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</row>
    <row r="427" spans="1:60" ht="12.75" customHeight="1" x14ac:dyDescent="0.2">
      <c r="A427" s="3"/>
      <c r="B427" s="1"/>
      <c r="C427" s="3"/>
      <c r="D427" s="11"/>
      <c r="E427" s="11"/>
      <c r="F427" s="1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</row>
    <row r="428" spans="1:60" ht="12.75" customHeight="1" x14ac:dyDescent="0.2">
      <c r="A428" s="3"/>
      <c r="B428" s="1"/>
      <c r="C428" s="3"/>
      <c r="D428" s="11"/>
      <c r="E428" s="11"/>
      <c r="F428" s="1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</row>
    <row r="429" spans="1:60" ht="12.75" customHeight="1" x14ac:dyDescent="0.2">
      <c r="A429" s="3"/>
      <c r="B429" s="1"/>
      <c r="C429" s="3"/>
      <c r="D429" s="11"/>
      <c r="E429" s="11"/>
      <c r="F429" s="1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</row>
    <row r="430" spans="1:60" ht="12.75" customHeight="1" x14ac:dyDescent="0.2">
      <c r="A430" s="3"/>
      <c r="B430" s="1"/>
      <c r="C430" s="3"/>
      <c r="D430" s="11"/>
      <c r="E430" s="11"/>
      <c r="F430" s="1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</row>
    <row r="431" spans="1:60" ht="12.75" customHeight="1" x14ac:dyDescent="0.2">
      <c r="A431" s="3"/>
      <c r="B431" s="1"/>
      <c r="C431" s="3"/>
      <c r="D431" s="11"/>
      <c r="E431" s="11"/>
      <c r="F431" s="1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</row>
    <row r="432" spans="1:60" ht="12.75" customHeight="1" x14ac:dyDescent="0.2">
      <c r="A432" s="3"/>
      <c r="B432" s="1"/>
      <c r="C432" s="3"/>
      <c r="D432" s="11"/>
      <c r="E432" s="11"/>
      <c r="F432" s="1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</row>
    <row r="433" spans="1:60" ht="12.75" customHeight="1" x14ac:dyDescent="0.2">
      <c r="A433" s="3"/>
      <c r="B433" s="1"/>
      <c r="C433" s="3"/>
      <c r="D433" s="11"/>
      <c r="E433" s="11"/>
      <c r="F433" s="1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</row>
    <row r="434" spans="1:60" ht="12.75" customHeight="1" x14ac:dyDescent="0.2">
      <c r="A434" s="3"/>
      <c r="B434" s="1"/>
      <c r="C434" s="3"/>
      <c r="D434" s="11"/>
      <c r="E434" s="11"/>
      <c r="F434" s="1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</row>
    <row r="435" spans="1:60" ht="12.75" customHeight="1" x14ac:dyDescent="0.2">
      <c r="A435" s="3"/>
      <c r="B435" s="1"/>
      <c r="C435" s="3"/>
      <c r="D435" s="11"/>
      <c r="E435" s="11"/>
      <c r="F435" s="1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</row>
    <row r="436" spans="1:60" ht="12.75" customHeight="1" x14ac:dyDescent="0.2">
      <c r="A436" s="3"/>
      <c r="B436" s="1"/>
      <c r="C436" s="3"/>
      <c r="D436" s="11"/>
      <c r="E436" s="11"/>
      <c r="F436" s="1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</row>
    <row r="437" spans="1:60" ht="12.75" customHeight="1" x14ac:dyDescent="0.2">
      <c r="A437" s="3"/>
      <c r="B437" s="1"/>
      <c r="C437" s="3"/>
      <c r="D437" s="11"/>
      <c r="E437" s="11"/>
      <c r="F437" s="1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</row>
    <row r="438" spans="1:60" ht="12.75" customHeight="1" x14ac:dyDescent="0.2">
      <c r="A438" s="3"/>
      <c r="B438" s="1"/>
      <c r="C438" s="3"/>
      <c r="D438" s="11"/>
      <c r="E438" s="11"/>
      <c r="F438" s="1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</row>
    <row r="439" spans="1:60" ht="12.75" customHeight="1" x14ac:dyDescent="0.2">
      <c r="A439" s="3"/>
      <c r="B439" s="1"/>
      <c r="C439" s="3"/>
      <c r="D439" s="11"/>
      <c r="E439" s="11"/>
      <c r="F439" s="1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</row>
    <row r="440" spans="1:60" ht="12.75" customHeight="1" x14ac:dyDescent="0.2">
      <c r="A440" s="3"/>
      <c r="B440" s="1"/>
      <c r="C440" s="3"/>
      <c r="D440" s="11"/>
      <c r="E440" s="11"/>
      <c r="F440" s="1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</row>
    <row r="441" spans="1:60" ht="12.75" customHeight="1" x14ac:dyDescent="0.2">
      <c r="A441" s="3"/>
      <c r="B441" s="1"/>
      <c r="C441" s="3"/>
      <c r="D441" s="11"/>
      <c r="E441" s="11"/>
      <c r="F441" s="1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</row>
    <row r="442" spans="1:60" ht="12.75" customHeight="1" x14ac:dyDescent="0.2">
      <c r="A442" s="3"/>
      <c r="B442" s="1"/>
      <c r="C442" s="3"/>
      <c r="D442" s="11"/>
      <c r="E442" s="11"/>
      <c r="F442" s="1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</row>
    <row r="443" spans="1:60" ht="12.75" customHeight="1" x14ac:dyDescent="0.2">
      <c r="A443" s="3"/>
      <c r="B443" s="1"/>
      <c r="C443" s="3"/>
      <c r="D443" s="11"/>
      <c r="E443" s="11"/>
      <c r="F443" s="1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</row>
    <row r="444" spans="1:60" ht="12.75" customHeight="1" x14ac:dyDescent="0.2">
      <c r="A444" s="3"/>
      <c r="B444" s="1"/>
      <c r="C444" s="3"/>
      <c r="D444" s="11"/>
      <c r="E444" s="11"/>
      <c r="F444" s="1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</row>
    <row r="445" spans="1:60" ht="12.75" customHeight="1" x14ac:dyDescent="0.2">
      <c r="A445" s="3"/>
      <c r="B445" s="1"/>
      <c r="C445" s="3"/>
      <c r="D445" s="11"/>
      <c r="E445" s="11"/>
      <c r="F445" s="1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</row>
    <row r="446" spans="1:60" ht="12.75" customHeight="1" x14ac:dyDescent="0.2">
      <c r="A446" s="3"/>
      <c r="B446" s="1"/>
      <c r="C446" s="3"/>
      <c r="D446" s="11"/>
      <c r="E446" s="11"/>
      <c r="F446" s="1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</row>
    <row r="447" spans="1:60" ht="12.75" customHeight="1" x14ac:dyDescent="0.2">
      <c r="A447" s="3"/>
      <c r="B447" s="1"/>
      <c r="C447" s="3"/>
      <c r="D447" s="11"/>
      <c r="E447" s="11"/>
      <c r="F447" s="1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</row>
    <row r="448" spans="1:60" ht="12.75" customHeight="1" x14ac:dyDescent="0.2">
      <c r="A448" s="3"/>
      <c r="B448" s="1"/>
      <c r="C448" s="3"/>
      <c r="D448" s="11"/>
      <c r="E448" s="11"/>
      <c r="F448" s="1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</row>
    <row r="449" spans="1:60" ht="12.75" customHeight="1" x14ac:dyDescent="0.2">
      <c r="A449" s="3"/>
      <c r="B449" s="1"/>
      <c r="C449" s="3"/>
      <c r="D449" s="11"/>
      <c r="E449" s="11"/>
      <c r="F449" s="1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</row>
    <row r="450" spans="1:60" ht="12.75" customHeight="1" x14ac:dyDescent="0.2">
      <c r="A450" s="3"/>
      <c r="B450" s="1"/>
      <c r="C450" s="3"/>
      <c r="D450" s="11"/>
      <c r="E450" s="11"/>
      <c r="F450" s="1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</row>
    <row r="451" spans="1:60" ht="12.75" customHeight="1" x14ac:dyDescent="0.2">
      <c r="A451" s="3"/>
      <c r="B451" s="1"/>
      <c r="C451" s="3"/>
      <c r="D451" s="11"/>
      <c r="E451" s="11"/>
      <c r="F451" s="1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</row>
    <row r="452" spans="1:60" ht="12.75" customHeight="1" x14ac:dyDescent="0.2">
      <c r="A452" s="3"/>
      <c r="B452" s="1"/>
      <c r="C452" s="3"/>
      <c r="D452" s="11"/>
      <c r="E452" s="11"/>
      <c r="F452" s="1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</row>
    <row r="453" spans="1:60" ht="12.75" customHeight="1" x14ac:dyDescent="0.2">
      <c r="A453" s="3"/>
      <c r="B453" s="1"/>
      <c r="C453" s="3"/>
      <c r="D453" s="11"/>
      <c r="E453" s="11"/>
      <c r="F453" s="1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</row>
    <row r="454" spans="1:60" ht="12.75" customHeight="1" x14ac:dyDescent="0.2">
      <c r="A454" s="3"/>
      <c r="B454" s="1"/>
      <c r="C454" s="3"/>
      <c r="D454" s="11"/>
      <c r="E454" s="11"/>
      <c r="F454" s="1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</row>
    <row r="455" spans="1:60" ht="12.75" customHeight="1" x14ac:dyDescent="0.2">
      <c r="A455" s="3"/>
      <c r="B455" s="1"/>
      <c r="C455" s="3"/>
      <c r="D455" s="11"/>
      <c r="E455" s="11"/>
      <c r="F455" s="1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</row>
    <row r="456" spans="1:60" ht="12.75" customHeight="1" x14ac:dyDescent="0.2">
      <c r="A456" s="3"/>
      <c r="B456" s="1"/>
      <c r="C456" s="3"/>
      <c r="D456" s="11"/>
      <c r="E456" s="11"/>
      <c r="F456" s="1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</row>
    <row r="457" spans="1:60" ht="12.75" customHeight="1" x14ac:dyDescent="0.2">
      <c r="A457" s="3"/>
      <c r="B457" s="1"/>
      <c r="C457" s="3"/>
      <c r="D457" s="11"/>
      <c r="E457" s="11"/>
      <c r="F457" s="1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</row>
    <row r="458" spans="1:60" ht="12.75" customHeight="1" x14ac:dyDescent="0.2">
      <c r="A458" s="3"/>
      <c r="B458" s="1"/>
      <c r="C458" s="3"/>
      <c r="D458" s="11"/>
      <c r="E458" s="11"/>
      <c r="F458" s="1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</row>
    <row r="459" spans="1:60" ht="12.75" customHeight="1" x14ac:dyDescent="0.2">
      <c r="A459" s="3"/>
      <c r="B459" s="1"/>
      <c r="C459" s="3"/>
      <c r="D459" s="11"/>
      <c r="E459" s="11"/>
      <c r="F459" s="1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</row>
    <row r="460" spans="1:60" ht="12.75" customHeight="1" x14ac:dyDescent="0.2">
      <c r="A460" s="3"/>
      <c r="B460" s="1"/>
      <c r="C460" s="3"/>
      <c r="D460" s="11"/>
      <c r="E460" s="11"/>
      <c r="F460" s="1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</row>
    <row r="461" spans="1:60" ht="12.75" customHeight="1" x14ac:dyDescent="0.2">
      <c r="A461" s="3"/>
      <c r="B461" s="1"/>
      <c r="C461" s="3"/>
      <c r="D461" s="11"/>
      <c r="E461" s="11"/>
      <c r="F461" s="1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</row>
    <row r="462" spans="1:60" ht="12.75" customHeight="1" x14ac:dyDescent="0.2">
      <c r="A462" s="3"/>
      <c r="B462" s="1"/>
      <c r="C462" s="3"/>
      <c r="D462" s="11"/>
      <c r="E462" s="11"/>
      <c r="F462" s="1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</row>
    <row r="463" spans="1:60" ht="12.75" customHeight="1" x14ac:dyDescent="0.2">
      <c r="A463" s="3"/>
      <c r="B463" s="1"/>
      <c r="C463" s="3"/>
      <c r="D463" s="11"/>
      <c r="E463" s="11"/>
      <c r="F463" s="1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</row>
    <row r="464" spans="1:60" ht="12.75" customHeight="1" x14ac:dyDescent="0.2">
      <c r="A464" s="3"/>
      <c r="B464" s="1"/>
      <c r="C464" s="3"/>
      <c r="D464" s="11"/>
      <c r="E464" s="11"/>
      <c r="F464" s="1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</row>
    <row r="465" spans="1:60" ht="12.75" customHeight="1" x14ac:dyDescent="0.2">
      <c r="A465" s="3"/>
      <c r="B465" s="1"/>
      <c r="C465" s="3"/>
      <c r="D465" s="11"/>
      <c r="E465" s="11"/>
      <c r="F465" s="1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</row>
    <row r="466" spans="1:60" ht="12.75" customHeight="1" x14ac:dyDescent="0.2">
      <c r="A466" s="3"/>
      <c r="B466" s="1"/>
      <c r="C466" s="3"/>
      <c r="D466" s="11"/>
      <c r="E466" s="11"/>
      <c r="F466" s="1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</row>
    <row r="467" spans="1:60" ht="12.75" customHeight="1" x14ac:dyDescent="0.2">
      <c r="A467" s="3"/>
      <c r="B467" s="1"/>
      <c r="C467" s="3"/>
      <c r="D467" s="11"/>
      <c r="E467" s="11"/>
      <c r="F467" s="1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</row>
    <row r="468" spans="1:60" ht="12.75" customHeight="1" x14ac:dyDescent="0.2">
      <c r="A468" s="3"/>
      <c r="B468" s="1"/>
      <c r="C468" s="3"/>
      <c r="D468" s="11"/>
      <c r="E468" s="11"/>
      <c r="F468" s="1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</row>
    <row r="469" spans="1:60" ht="12.75" customHeight="1" x14ac:dyDescent="0.2">
      <c r="A469" s="3"/>
      <c r="B469" s="1"/>
      <c r="C469" s="3"/>
      <c r="D469" s="11"/>
      <c r="E469" s="11"/>
      <c r="F469" s="1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</row>
    <row r="470" spans="1:60" ht="12.75" customHeight="1" x14ac:dyDescent="0.2">
      <c r="A470" s="3"/>
      <c r="B470" s="1"/>
      <c r="C470" s="3"/>
      <c r="D470" s="11"/>
      <c r="E470" s="11"/>
      <c r="F470" s="1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</row>
    <row r="471" spans="1:60" ht="12.75" customHeight="1" x14ac:dyDescent="0.2">
      <c r="A471" s="3"/>
      <c r="B471" s="1"/>
      <c r="C471" s="3"/>
      <c r="D471" s="11"/>
      <c r="E471" s="11"/>
      <c r="F471" s="1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</row>
    <row r="472" spans="1:60" ht="12.75" customHeight="1" x14ac:dyDescent="0.2">
      <c r="A472" s="3"/>
      <c r="B472" s="1"/>
      <c r="C472" s="3"/>
      <c r="D472" s="11"/>
      <c r="E472" s="11"/>
      <c r="F472" s="1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</row>
    <row r="473" spans="1:60" ht="12.75" customHeight="1" x14ac:dyDescent="0.2">
      <c r="A473" s="3"/>
      <c r="B473" s="1"/>
      <c r="C473" s="3"/>
      <c r="D473" s="11"/>
      <c r="E473" s="11"/>
      <c r="F473" s="1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</row>
    <row r="474" spans="1:60" ht="12.75" customHeight="1" x14ac:dyDescent="0.2">
      <c r="A474" s="3"/>
      <c r="B474" s="1"/>
      <c r="C474" s="3"/>
      <c r="D474" s="11"/>
      <c r="E474" s="11"/>
      <c r="F474" s="1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</row>
    <row r="475" spans="1:60" ht="12.75" customHeight="1" x14ac:dyDescent="0.2">
      <c r="A475" s="3"/>
      <c r="B475" s="1"/>
      <c r="C475" s="3"/>
      <c r="D475" s="11"/>
      <c r="E475" s="11"/>
      <c r="F475" s="1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</row>
    <row r="476" spans="1:60" ht="12.75" customHeight="1" x14ac:dyDescent="0.2">
      <c r="A476" s="3"/>
      <c r="B476" s="1"/>
      <c r="C476" s="3"/>
      <c r="D476" s="11"/>
      <c r="E476" s="11"/>
      <c r="F476" s="1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</row>
    <row r="477" spans="1:60" ht="12.75" customHeight="1" x14ac:dyDescent="0.2">
      <c r="A477" s="3"/>
      <c r="B477" s="1"/>
      <c r="C477" s="3"/>
      <c r="D477" s="11"/>
      <c r="E477" s="11"/>
      <c r="F477" s="1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</row>
    <row r="478" spans="1:60" ht="12.75" customHeight="1" x14ac:dyDescent="0.2">
      <c r="A478" s="3"/>
      <c r="B478" s="1"/>
      <c r="C478" s="3"/>
      <c r="D478" s="11"/>
      <c r="E478" s="11"/>
      <c r="F478" s="1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</row>
    <row r="479" spans="1:60" ht="12.75" customHeight="1" x14ac:dyDescent="0.2">
      <c r="A479" s="3"/>
      <c r="B479" s="1"/>
      <c r="C479" s="3"/>
      <c r="D479" s="11"/>
      <c r="E479" s="11"/>
      <c r="F479" s="1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</row>
    <row r="480" spans="1:60" ht="12.75" customHeight="1" x14ac:dyDescent="0.2">
      <c r="A480" s="3"/>
      <c r="B480" s="1"/>
      <c r="C480" s="3"/>
      <c r="D480" s="11"/>
      <c r="E480" s="11"/>
      <c r="F480" s="1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</row>
    <row r="481" spans="1:60" ht="12.75" customHeight="1" x14ac:dyDescent="0.2">
      <c r="A481" s="3"/>
      <c r="B481" s="1"/>
      <c r="C481" s="3"/>
      <c r="D481" s="11"/>
      <c r="E481" s="11"/>
      <c r="F481" s="1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</row>
    <row r="482" spans="1:60" ht="12.75" customHeight="1" x14ac:dyDescent="0.2">
      <c r="A482" s="3"/>
      <c r="B482" s="1"/>
      <c r="C482" s="3"/>
      <c r="D482" s="11"/>
      <c r="E482" s="11"/>
      <c r="F482" s="1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</row>
    <row r="483" spans="1:60" ht="12.75" customHeight="1" x14ac:dyDescent="0.2">
      <c r="A483" s="3"/>
      <c r="B483" s="1"/>
      <c r="C483" s="3"/>
      <c r="D483" s="11"/>
      <c r="E483" s="11"/>
      <c r="F483" s="1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</row>
    <row r="484" spans="1:60" ht="12.75" customHeight="1" x14ac:dyDescent="0.2">
      <c r="A484" s="3"/>
      <c r="B484" s="1"/>
      <c r="C484" s="3"/>
      <c r="D484" s="11"/>
      <c r="E484" s="11"/>
      <c r="F484" s="1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</row>
    <row r="485" spans="1:60" ht="12.75" customHeight="1" x14ac:dyDescent="0.2">
      <c r="A485" s="3"/>
      <c r="B485" s="1"/>
      <c r="C485" s="3"/>
      <c r="D485" s="11"/>
      <c r="E485" s="11"/>
      <c r="F485" s="1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</row>
    <row r="486" spans="1:60" ht="12.75" customHeight="1" x14ac:dyDescent="0.2">
      <c r="A486" s="3"/>
      <c r="B486" s="1"/>
      <c r="C486" s="3"/>
      <c r="D486" s="11"/>
      <c r="E486" s="11"/>
      <c r="F486" s="1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</row>
    <row r="487" spans="1:60" ht="12.75" customHeight="1" x14ac:dyDescent="0.2">
      <c r="A487" s="3"/>
      <c r="B487" s="1"/>
      <c r="C487" s="3"/>
      <c r="D487" s="11"/>
      <c r="E487" s="11"/>
      <c r="F487" s="1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</row>
    <row r="488" spans="1:60" ht="12.75" customHeight="1" x14ac:dyDescent="0.2">
      <c r="A488" s="3"/>
      <c r="B488" s="1"/>
      <c r="C488" s="3"/>
      <c r="D488" s="11"/>
      <c r="E488" s="11"/>
      <c r="F488" s="1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</row>
    <row r="489" spans="1:60" ht="12.75" customHeight="1" x14ac:dyDescent="0.2">
      <c r="A489" s="3"/>
      <c r="B489" s="1"/>
      <c r="C489" s="3"/>
      <c r="D489" s="11"/>
      <c r="E489" s="11"/>
      <c r="F489" s="1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</row>
    <row r="490" spans="1:60" ht="12.75" customHeight="1" x14ac:dyDescent="0.2">
      <c r="A490" s="3"/>
      <c r="B490" s="1"/>
      <c r="C490" s="3"/>
      <c r="D490" s="11"/>
      <c r="E490" s="11"/>
      <c r="F490" s="1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</row>
    <row r="491" spans="1:60" ht="12.75" customHeight="1" x14ac:dyDescent="0.2">
      <c r="A491" s="3"/>
      <c r="B491" s="1"/>
      <c r="C491" s="3"/>
      <c r="D491" s="11"/>
      <c r="E491" s="11"/>
      <c r="F491" s="1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</row>
    <row r="492" spans="1:60" ht="12.75" customHeight="1" x14ac:dyDescent="0.2">
      <c r="A492" s="3"/>
      <c r="B492" s="1"/>
      <c r="C492" s="3"/>
      <c r="D492" s="11"/>
      <c r="E492" s="11"/>
      <c r="F492" s="1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</row>
    <row r="493" spans="1:60" ht="12.75" customHeight="1" x14ac:dyDescent="0.2">
      <c r="A493" s="3"/>
      <c r="B493" s="1"/>
      <c r="C493" s="3"/>
      <c r="D493" s="11"/>
      <c r="E493" s="11"/>
      <c r="F493" s="1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</row>
    <row r="494" spans="1:60" ht="12.75" customHeight="1" x14ac:dyDescent="0.2">
      <c r="A494" s="3"/>
      <c r="B494" s="1"/>
      <c r="C494" s="3"/>
      <c r="D494" s="11"/>
      <c r="E494" s="11"/>
      <c r="F494" s="1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</row>
    <row r="495" spans="1:60" ht="12.75" customHeight="1" x14ac:dyDescent="0.2">
      <c r="A495" s="3"/>
      <c r="B495" s="1"/>
      <c r="C495" s="3"/>
      <c r="D495" s="11"/>
      <c r="E495" s="11"/>
      <c r="F495" s="1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</row>
    <row r="496" spans="1:60" ht="12.75" customHeight="1" x14ac:dyDescent="0.2">
      <c r="A496" s="3"/>
      <c r="B496" s="1"/>
      <c r="C496" s="3"/>
      <c r="D496" s="11"/>
      <c r="E496" s="11"/>
      <c r="F496" s="1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</row>
    <row r="497" spans="1:60" ht="12.75" customHeight="1" x14ac:dyDescent="0.2">
      <c r="A497" s="3"/>
      <c r="B497" s="1"/>
      <c r="C497" s="3"/>
      <c r="D497" s="11"/>
      <c r="E497" s="11"/>
      <c r="F497" s="1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</row>
    <row r="498" spans="1:60" ht="12.75" customHeight="1" x14ac:dyDescent="0.2">
      <c r="A498" s="3"/>
      <c r="B498" s="1"/>
      <c r="C498" s="3"/>
      <c r="D498" s="11"/>
      <c r="E498" s="11"/>
      <c r="F498" s="1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</row>
    <row r="499" spans="1:60" ht="12.75" customHeight="1" x14ac:dyDescent="0.2">
      <c r="A499" s="3"/>
      <c r="B499" s="1"/>
      <c r="C499" s="3"/>
      <c r="D499" s="11"/>
      <c r="E499" s="11"/>
      <c r="F499" s="1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</row>
    <row r="500" spans="1:60" ht="12.75" customHeight="1" x14ac:dyDescent="0.2">
      <c r="A500" s="3"/>
      <c r="B500" s="1"/>
      <c r="C500" s="3"/>
      <c r="D500" s="11"/>
      <c r="E500" s="11"/>
      <c r="F500" s="1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</row>
    <row r="501" spans="1:60" ht="12.75" customHeight="1" x14ac:dyDescent="0.2">
      <c r="A501" s="3"/>
      <c r="B501" s="1"/>
      <c r="C501" s="3"/>
      <c r="D501" s="11"/>
      <c r="E501" s="11"/>
      <c r="F501" s="1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</row>
    <row r="502" spans="1:60" ht="12.75" customHeight="1" x14ac:dyDescent="0.2">
      <c r="A502" s="3"/>
      <c r="B502" s="1"/>
      <c r="C502" s="3"/>
      <c r="D502" s="11"/>
      <c r="E502" s="11"/>
      <c r="F502" s="1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</row>
    <row r="503" spans="1:60" ht="12.75" customHeight="1" x14ac:dyDescent="0.2">
      <c r="A503" s="3"/>
      <c r="B503" s="1"/>
      <c r="C503" s="3"/>
      <c r="D503" s="11"/>
      <c r="E503" s="11"/>
      <c r="F503" s="1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</row>
    <row r="504" spans="1:60" ht="12.75" customHeight="1" x14ac:dyDescent="0.2">
      <c r="A504" s="3"/>
      <c r="B504" s="1"/>
      <c r="C504" s="3"/>
      <c r="D504" s="11"/>
      <c r="E504" s="11"/>
      <c r="F504" s="1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</row>
    <row r="505" spans="1:60" ht="12.75" customHeight="1" x14ac:dyDescent="0.2">
      <c r="A505" s="3"/>
      <c r="B505" s="1"/>
      <c r="C505" s="3"/>
      <c r="D505" s="11"/>
      <c r="E505" s="11"/>
      <c r="F505" s="1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</row>
    <row r="506" spans="1:60" ht="12.75" customHeight="1" x14ac:dyDescent="0.2">
      <c r="A506" s="3"/>
      <c r="B506" s="1"/>
      <c r="C506" s="3"/>
      <c r="D506" s="11"/>
      <c r="E506" s="11"/>
      <c r="F506" s="1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</row>
    <row r="507" spans="1:60" ht="12.75" customHeight="1" x14ac:dyDescent="0.2">
      <c r="A507" s="3"/>
      <c r="B507" s="1"/>
      <c r="C507" s="3"/>
      <c r="D507" s="11"/>
      <c r="E507" s="11"/>
      <c r="F507" s="1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</row>
    <row r="508" spans="1:60" ht="12.75" customHeight="1" x14ac:dyDescent="0.2">
      <c r="A508" s="3"/>
      <c r="B508" s="1"/>
      <c r="C508" s="3"/>
      <c r="D508" s="11"/>
      <c r="E508" s="11"/>
      <c r="F508" s="1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</row>
    <row r="509" spans="1:60" ht="12.75" customHeight="1" x14ac:dyDescent="0.2">
      <c r="A509" s="3"/>
      <c r="B509" s="1"/>
      <c r="C509" s="3"/>
      <c r="D509" s="11"/>
      <c r="E509" s="11"/>
      <c r="F509" s="1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</row>
    <row r="510" spans="1:60" ht="12.75" customHeight="1" x14ac:dyDescent="0.2">
      <c r="A510" s="3"/>
      <c r="B510" s="1"/>
      <c r="C510" s="3"/>
      <c r="D510" s="11"/>
      <c r="E510" s="11"/>
      <c r="F510" s="1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</row>
    <row r="511" spans="1:60" ht="12.75" customHeight="1" x14ac:dyDescent="0.2">
      <c r="A511" s="3"/>
      <c r="B511" s="1"/>
      <c r="C511" s="3"/>
      <c r="D511" s="11"/>
      <c r="E511" s="11"/>
      <c r="F511" s="1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</row>
    <row r="512" spans="1:60" ht="12.75" customHeight="1" x14ac:dyDescent="0.2">
      <c r="A512" s="3"/>
      <c r="B512" s="1"/>
      <c r="C512" s="3"/>
      <c r="D512" s="11"/>
      <c r="E512" s="11"/>
      <c r="F512" s="1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</row>
    <row r="513" spans="1:60" ht="12.75" customHeight="1" x14ac:dyDescent="0.2">
      <c r="A513" s="3"/>
      <c r="B513" s="1"/>
      <c r="C513" s="3"/>
      <c r="D513" s="11"/>
      <c r="E513" s="11"/>
      <c r="F513" s="1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</row>
    <row r="514" spans="1:60" ht="12.75" customHeight="1" x14ac:dyDescent="0.2">
      <c r="A514" s="3"/>
      <c r="B514" s="1"/>
      <c r="C514" s="3"/>
      <c r="D514" s="11"/>
      <c r="E514" s="11"/>
      <c r="F514" s="1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</row>
    <row r="515" spans="1:60" ht="12.75" customHeight="1" x14ac:dyDescent="0.2">
      <c r="A515" s="3"/>
      <c r="B515" s="1"/>
      <c r="C515" s="3"/>
      <c r="D515" s="11"/>
      <c r="E515" s="11"/>
      <c r="F515" s="1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</row>
    <row r="516" spans="1:60" ht="12.75" customHeight="1" x14ac:dyDescent="0.2">
      <c r="A516" s="3"/>
      <c r="B516" s="1"/>
      <c r="C516" s="3"/>
      <c r="D516" s="11"/>
      <c r="E516" s="11"/>
      <c r="F516" s="1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</row>
    <row r="517" spans="1:60" ht="12.75" customHeight="1" x14ac:dyDescent="0.2">
      <c r="A517" s="3"/>
      <c r="B517" s="1"/>
      <c r="C517" s="3"/>
      <c r="D517" s="11"/>
      <c r="E517" s="11"/>
      <c r="F517" s="1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</row>
    <row r="518" spans="1:60" ht="12.75" customHeight="1" x14ac:dyDescent="0.2">
      <c r="A518" s="3"/>
      <c r="B518" s="1"/>
      <c r="C518" s="3"/>
      <c r="D518" s="11"/>
      <c r="E518" s="11"/>
      <c r="F518" s="1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</row>
    <row r="519" spans="1:60" ht="12.75" customHeight="1" x14ac:dyDescent="0.2">
      <c r="A519" s="3"/>
      <c r="B519" s="1"/>
      <c r="C519" s="3"/>
      <c r="D519" s="11"/>
      <c r="E519" s="11"/>
      <c r="F519" s="1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</row>
    <row r="520" spans="1:60" ht="12.75" customHeight="1" x14ac:dyDescent="0.2">
      <c r="A520" s="3"/>
      <c r="B520" s="1"/>
      <c r="C520" s="3"/>
      <c r="D520" s="11"/>
      <c r="E520" s="11"/>
      <c r="F520" s="1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</row>
    <row r="521" spans="1:60" ht="12.75" customHeight="1" x14ac:dyDescent="0.2">
      <c r="A521" s="3"/>
      <c r="B521" s="1"/>
      <c r="C521" s="3"/>
      <c r="D521" s="11"/>
      <c r="E521" s="11"/>
      <c r="F521" s="1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</row>
    <row r="522" spans="1:60" ht="12.75" customHeight="1" x14ac:dyDescent="0.2">
      <c r="A522" s="3"/>
      <c r="B522" s="1"/>
      <c r="C522" s="3"/>
      <c r="D522" s="11"/>
      <c r="E522" s="11"/>
      <c r="F522" s="1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</row>
    <row r="523" spans="1:60" ht="12.75" customHeight="1" x14ac:dyDescent="0.2">
      <c r="A523" s="3"/>
      <c r="B523" s="1"/>
      <c r="C523" s="3"/>
      <c r="D523" s="11"/>
      <c r="E523" s="11"/>
      <c r="F523" s="1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</row>
    <row r="524" spans="1:60" ht="12.75" customHeight="1" x14ac:dyDescent="0.2">
      <c r="A524" s="3"/>
      <c r="B524" s="1"/>
      <c r="C524" s="3"/>
      <c r="D524" s="11"/>
      <c r="E524" s="11"/>
      <c r="F524" s="1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</row>
    <row r="525" spans="1:60" ht="12.75" customHeight="1" x14ac:dyDescent="0.2">
      <c r="A525" s="3"/>
      <c r="B525" s="1"/>
      <c r="C525" s="3"/>
      <c r="D525" s="11"/>
      <c r="E525" s="11"/>
      <c r="F525" s="1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</row>
    <row r="526" spans="1:60" ht="12.75" customHeight="1" x14ac:dyDescent="0.2">
      <c r="A526" s="3"/>
      <c r="B526" s="1"/>
      <c r="C526" s="3"/>
      <c r="D526" s="11"/>
      <c r="E526" s="11"/>
      <c r="F526" s="1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</row>
    <row r="527" spans="1:60" ht="12.75" customHeight="1" x14ac:dyDescent="0.2">
      <c r="A527" s="3"/>
      <c r="B527" s="1"/>
      <c r="C527" s="3"/>
      <c r="D527" s="11"/>
      <c r="E527" s="11"/>
      <c r="F527" s="1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</row>
    <row r="528" spans="1:60" ht="12.75" customHeight="1" x14ac:dyDescent="0.2">
      <c r="A528" s="3"/>
      <c r="B528" s="1"/>
      <c r="C528" s="3"/>
      <c r="D528" s="11"/>
      <c r="E528" s="11"/>
      <c r="F528" s="1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</row>
    <row r="529" spans="1:60" ht="12.75" customHeight="1" x14ac:dyDescent="0.2">
      <c r="A529" s="3"/>
      <c r="B529" s="1"/>
      <c r="C529" s="3"/>
      <c r="D529" s="11"/>
      <c r="E529" s="11"/>
      <c r="F529" s="1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</row>
    <row r="530" spans="1:60" ht="12.75" customHeight="1" x14ac:dyDescent="0.2">
      <c r="A530" s="3"/>
      <c r="B530" s="1"/>
      <c r="C530" s="3"/>
      <c r="D530" s="11"/>
      <c r="E530" s="11"/>
      <c r="F530" s="1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</row>
    <row r="531" spans="1:60" ht="12.75" customHeight="1" x14ac:dyDescent="0.2">
      <c r="A531" s="3"/>
      <c r="B531" s="1"/>
      <c r="C531" s="3"/>
      <c r="D531" s="11"/>
      <c r="E531" s="11"/>
      <c r="F531" s="1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</row>
    <row r="532" spans="1:60" ht="12.75" customHeight="1" x14ac:dyDescent="0.2">
      <c r="A532" s="3"/>
      <c r="B532" s="1"/>
      <c r="C532" s="3"/>
      <c r="D532" s="11"/>
      <c r="E532" s="11"/>
      <c r="F532" s="1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</row>
    <row r="533" spans="1:60" ht="12.75" customHeight="1" x14ac:dyDescent="0.2">
      <c r="A533" s="3"/>
      <c r="B533" s="1"/>
      <c r="C533" s="3"/>
      <c r="D533" s="11"/>
      <c r="E533" s="11"/>
      <c r="F533" s="1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</row>
    <row r="534" spans="1:60" ht="12.75" customHeight="1" x14ac:dyDescent="0.2">
      <c r="A534" s="3"/>
      <c r="B534" s="1"/>
      <c r="C534" s="3"/>
      <c r="D534" s="11"/>
      <c r="E534" s="11"/>
      <c r="F534" s="1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</row>
    <row r="535" spans="1:60" ht="12.75" customHeight="1" x14ac:dyDescent="0.2">
      <c r="A535" s="3"/>
      <c r="B535" s="1"/>
      <c r="C535" s="3"/>
      <c r="D535" s="11"/>
      <c r="E535" s="11"/>
      <c r="F535" s="1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</row>
    <row r="536" spans="1:60" ht="12.75" customHeight="1" x14ac:dyDescent="0.2">
      <c r="A536" s="3"/>
      <c r="B536" s="1"/>
      <c r="C536" s="3"/>
      <c r="D536" s="11"/>
      <c r="E536" s="11"/>
      <c r="F536" s="1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</row>
    <row r="537" spans="1:60" ht="12.75" customHeight="1" x14ac:dyDescent="0.2">
      <c r="A537" s="3"/>
      <c r="B537" s="1"/>
      <c r="C537" s="3"/>
      <c r="D537" s="11"/>
      <c r="E537" s="11"/>
      <c r="F537" s="1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</row>
    <row r="538" spans="1:60" ht="12.75" customHeight="1" x14ac:dyDescent="0.2">
      <c r="A538" s="3"/>
      <c r="B538" s="1"/>
      <c r="C538" s="3"/>
      <c r="D538" s="11"/>
      <c r="E538" s="11"/>
      <c r="F538" s="1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</row>
    <row r="539" spans="1:60" ht="12.75" customHeight="1" x14ac:dyDescent="0.2">
      <c r="A539" s="3"/>
      <c r="B539" s="1"/>
      <c r="C539" s="3"/>
      <c r="D539" s="11"/>
      <c r="E539" s="11"/>
      <c r="F539" s="1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</row>
    <row r="540" spans="1:60" ht="12.75" customHeight="1" x14ac:dyDescent="0.2">
      <c r="A540" s="3"/>
      <c r="B540" s="1"/>
      <c r="C540" s="3"/>
      <c r="D540" s="11"/>
      <c r="E540" s="11"/>
      <c r="F540" s="1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</row>
    <row r="541" spans="1:60" ht="12.75" customHeight="1" x14ac:dyDescent="0.2">
      <c r="A541" s="3"/>
      <c r="B541" s="1"/>
      <c r="C541" s="3"/>
      <c r="D541" s="11"/>
      <c r="E541" s="11"/>
      <c r="F541" s="1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</row>
    <row r="542" spans="1:60" ht="12.75" customHeight="1" x14ac:dyDescent="0.2">
      <c r="A542" s="3"/>
      <c r="B542" s="1"/>
      <c r="C542" s="3"/>
      <c r="D542" s="11"/>
      <c r="E542" s="11"/>
      <c r="F542" s="1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</row>
    <row r="543" spans="1:60" ht="12.75" customHeight="1" x14ac:dyDescent="0.2">
      <c r="A543" s="3"/>
      <c r="B543" s="1"/>
      <c r="C543" s="3"/>
      <c r="D543" s="11"/>
      <c r="E543" s="11"/>
      <c r="F543" s="1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</row>
    <row r="544" spans="1:60" ht="12.75" customHeight="1" x14ac:dyDescent="0.2">
      <c r="A544" s="3"/>
      <c r="B544" s="1"/>
      <c r="C544" s="3"/>
      <c r="D544" s="11"/>
      <c r="E544" s="11"/>
      <c r="F544" s="1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</row>
    <row r="545" spans="1:60" ht="12.75" customHeight="1" x14ac:dyDescent="0.2">
      <c r="A545" s="3"/>
      <c r="B545" s="1"/>
      <c r="C545" s="3"/>
      <c r="D545" s="11"/>
      <c r="E545" s="11"/>
      <c r="F545" s="1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</row>
    <row r="546" spans="1:60" ht="12.75" customHeight="1" x14ac:dyDescent="0.2">
      <c r="A546" s="3"/>
      <c r="B546" s="1"/>
      <c r="C546" s="3"/>
      <c r="D546" s="11"/>
      <c r="E546" s="11"/>
      <c r="F546" s="1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</row>
    <row r="547" spans="1:60" ht="12.75" customHeight="1" x14ac:dyDescent="0.2">
      <c r="A547" s="3"/>
      <c r="B547" s="1"/>
      <c r="C547" s="3"/>
      <c r="D547" s="11"/>
      <c r="E547" s="11"/>
      <c r="F547" s="1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</row>
    <row r="548" spans="1:60" ht="12.75" customHeight="1" x14ac:dyDescent="0.2">
      <c r="A548" s="3"/>
      <c r="B548" s="1"/>
      <c r="C548" s="3"/>
      <c r="D548" s="11"/>
      <c r="E548" s="11"/>
      <c r="F548" s="1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</row>
    <row r="549" spans="1:60" ht="12.75" customHeight="1" x14ac:dyDescent="0.2">
      <c r="A549" s="3"/>
      <c r="B549" s="1"/>
      <c r="C549" s="3"/>
      <c r="D549" s="11"/>
      <c r="E549" s="11"/>
      <c r="F549" s="1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</row>
    <row r="550" spans="1:60" ht="12.75" customHeight="1" x14ac:dyDescent="0.2">
      <c r="A550" s="3"/>
      <c r="B550" s="1"/>
      <c r="C550" s="3"/>
      <c r="D550" s="11"/>
      <c r="E550" s="11"/>
      <c r="F550" s="1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</row>
    <row r="551" spans="1:60" ht="12.75" customHeight="1" x14ac:dyDescent="0.2">
      <c r="A551" s="3"/>
      <c r="B551" s="1"/>
      <c r="C551" s="3"/>
      <c r="D551" s="11"/>
      <c r="E551" s="11"/>
      <c r="F551" s="1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</row>
    <row r="552" spans="1:60" ht="12.75" customHeight="1" x14ac:dyDescent="0.2">
      <c r="A552" s="3"/>
      <c r="B552" s="1"/>
      <c r="C552" s="3"/>
      <c r="D552" s="11"/>
      <c r="E552" s="11"/>
      <c r="F552" s="1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</row>
    <row r="553" spans="1:60" ht="12.75" customHeight="1" x14ac:dyDescent="0.2">
      <c r="A553" s="3"/>
      <c r="B553" s="1"/>
      <c r="C553" s="3"/>
      <c r="D553" s="11"/>
      <c r="E553" s="11"/>
      <c r="F553" s="1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</row>
    <row r="554" spans="1:60" ht="12.75" customHeight="1" x14ac:dyDescent="0.2">
      <c r="A554" s="3"/>
      <c r="B554" s="1"/>
      <c r="C554" s="3"/>
      <c r="D554" s="11"/>
      <c r="E554" s="11"/>
      <c r="F554" s="1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</row>
    <row r="555" spans="1:60" ht="12.75" customHeight="1" x14ac:dyDescent="0.2">
      <c r="A555" s="3"/>
      <c r="B555" s="1"/>
      <c r="C555" s="3"/>
      <c r="D555" s="11"/>
      <c r="E555" s="11"/>
      <c r="F555" s="1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</row>
    <row r="556" spans="1:60" ht="12.75" customHeight="1" x14ac:dyDescent="0.2">
      <c r="A556" s="3"/>
      <c r="B556" s="1"/>
      <c r="C556" s="3"/>
      <c r="D556" s="11"/>
      <c r="E556" s="11"/>
      <c r="F556" s="1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</row>
    <row r="557" spans="1:60" ht="12.75" customHeight="1" x14ac:dyDescent="0.2">
      <c r="A557" s="3"/>
      <c r="B557" s="1"/>
      <c r="C557" s="3"/>
      <c r="D557" s="11"/>
      <c r="E557" s="11"/>
      <c r="F557" s="1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</row>
    <row r="558" spans="1:60" ht="12.75" customHeight="1" x14ac:dyDescent="0.2">
      <c r="A558" s="3"/>
      <c r="B558" s="1"/>
      <c r="C558" s="3"/>
      <c r="D558" s="11"/>
      <c r="E558" s="11"/>
      <c r="F558" s="1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</row>
    <row r="559" spans="1:60" ht="12.75" customHeight="1" x14ac:dyDescent="0.2">
      <c r="A559" s="3"/>
      <c r="B559" s="1"/>
      <c r="C559" s="3"/>
      <c r="D559" s="11"/>
      <c r="E559" s="11"/>
      <c r="F559" s="1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</row>
    <row r="560" spans="1:60" ht="12.75" customHeight="1" x14ac:dyDescent="0.2">
      <c r="A560" s="3"/>
      <c r="B560" s="1"/>
      <c r="C560" s="3"/>
      <c r="D560" s="11"/>
      <c r="E560" s="11"/>
      <c r="F560" s="1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</row>
    <row r="561" spans="1:60" ht="12.75" customHeight="1" x14ac:dyDescent="0.2">
      <c r="A561" s="3"/>
      <c r="B561" s="1"/>
      <c r="C561" s="3"/>
      <c r="D561" s="11"/>
      <c r="E561" s="11"/>
      <c r="F561" s="1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</row>
    <row r="562" spans="1:60" ht="12.75" customHeight="1" x14ac:dyDescent="0.2">
      <c r="A562" s="3"/>
      <c r="B562" s="1"/>
      <c r="C562" s="3"/>
      <c r="D562" s="11"/>
      <c r="E562" s="11"/>
      <c r="F562" s="1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</row>
    <row r="563" spans="1:60" ht="12.75" customHeight="1" x14ac:dyDescent="0.2">
      <c r="A563" s="3"/>
      <c r="B563" s="1"/>
      <c r="C563" s="3"/>
      <c r="D563" s="11"/>
      <c r="E563" s="11"/>
      <c r="F563" s="1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</row>
    <row r="564" spans="1:60" ht="12.75" customHeight="1" x14ac:dyDescent="0.2">
      <c r="A564" s="3"/>
      <c r="B564" s="1"/>
      <c r="C564" s="3"/>
      <c r="D564" s="11"/>
      <c r="E564" s="11"/>
      <c r="F564" s="1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</row>
    <row r="565" spans="1:60" ht="12.75" customHeight="1" x14ac:dyDescent="0.2">
      <c r="A565" s="3"/>
      <c r="B565" s="1"/>
      <c r="C565" s="3"/>
      <c r="D565" s="11"/>
      <c r="E565" s="11"/>
      <c r="F565" s="1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</row>
    <row r="566" spans="1:60" ht="12.75" customHeight="1" x14ac:dyDescent="0.2">
      <c r="A566" s="3"/>
      <c r="B566" s="1"/>
      <c r="C566" s="3"/>
      <c r="D566" s="11"/>
      <c r="E566" s="11"/>
      <c r="F566" s="1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</row>
    <row r="567" spans="1:60" ht="12.75" customHeight="1" x14ac:dyDescent="0.2">
      <c r="A567" s="3"/>
      <c r="B567" s="1"/>
      <c r="C567" s="3"/>
      <c r="D567" s="11"/>
      <c r="E567" s="11"/>
      <c r="F567" s="1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</row>
    <row r="568" spans="1:60" ht="12.75" customHeight="1" x14ac:dyDescent="0.2">
      <c r="A568" s="3"/>
      <c r="B568" s="1"/>
      <c r="C568" s="3"/>
      <c r="D568" s="11"/>
      <c r="E568" s="11"/>
      <c r="F568" s="1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</row>
    <row r="569" spans="1:60" ht="12.75" customHeight="1" x14ac:dyDescent="0.2">
      <c r="A569" s="3"/>
      <c r="B569" s="1"/>
      <c r="C569" s="3"/>
      <c r="D569" s="11"/>
      <c r="E569" s="11"/>
      <c r="F569" s="1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</row>
    <row r="570" spans="1:60" ht="12.75" customHeight="1" x14ac:dyDescent="0.2">
      <c r="A570" s="3"/>
      <c r="B570" s="1"/>
      <c r="C570" s="3"/>
      <c r="D570" s="11"/>
      <c r="E570" s="11"/>
      <c r="F570" s="1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</row>
    <row r="571" spans="1:60" ht="12.75" customHeight="1" x14ac:dyDescent="0.2">
      <c r="A571" s="3"/>
      <c r="B571" s="1"/>
      <c r="C571" s="3"/>
      <c r="D571" s="11"/>
      <c r="E571" s="11"/>
      <c r="F571" s="1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</row>
    <row r="572" spans="1:60" ht="12.75" customHeight="1" x14ac:dyDescent="0.2">
      <c r="A572" s="3"/>
      <c r="B572" s="1"/>
      <c r="C572" s="3"/>
      <c r="D572" s="11"/>
      <c r="E572" s="11"/>
      <c r="F572" s="1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</row>
    <row r="573" spans="1:60" ht="12.75" customHeight="1" x14ac:dyDescent="0.2">
      <c r="A573" s="3"/>
      <c r="B573" s="1"/>
      <c r="C573" s="3"/>
      <c r="D573" s="11"/>
      <c r="E573" s="11"/>
      <c r="F573" s="1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</row>
    <row r="574" spans="1:60" ht="12.75" customHeight="1" x14ac:dyDescent="0.2">
      <c r="A574" s="3"/>
      <c r="B574" s="1"/>
      <c r="C574" s="3"/>
      <c r="D574" s="11"/>
      <c r="E574" s="11"/>
      <c r="F574" s="1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</row>
    <row r="575" spans="1:60" ht="12.75" customHeight="1" x14ac:dyDescent="0.2">
      <c r="A575" s="3"/>
      <c r="B575" s="1"/>
      <c r="C575" s="3"/>
      <c r="D575" s="11"/>
      <c r="E575" s="11"/>
      <c r="F575" s="1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</row>
    <row r="576" spans="1:60" ht="12.75" customHeight="1" x14ac:dyDescent="0.2">
      <c r="A576" s="3"/>
      <c r="B576" s="1"/>
      <c r="C576" s="3"/>
      <c r="D576" s="11"/>
      <c r="E576" s="11"/>
      <c r="F576" s="1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</row>
    <row r="577" spans="1:60" ht="12.75" customHeight="1" x14ac:dyDescent="0.2">
      <c r="A577" s="3"/>
      <c r="B577" s="1"/>
      <c r="C577" s="3"/>
      <c r="D577" s="11"/>
      <c r="E577" s="11"/>
      <c r="F577" s="1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</row>
    <row r="578" spans="1:60" ht="12.75" customHeight="1" x14ac:dyDescent="0.2">
      <c r="A578" s="3"/>
      <c r="B578" s="1"/>
      <c r="C578" s="3"/>
      <c r="D578" s="11"/>
      <c r="E578" s="11"/>
      <c r="F578" s="1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</row>
    <row r="579" spans="1:60" ht="12.75" customHeight="1" x14ac:dyDescent="0.2">
      <c r="A579" s="3"/>
      <c r="B579" s="1"/>
      <c r="C579" s="3"/>
      <c r="D579" s="11"/>
      <c r="E579" s="11"/>
      <c r="F579" s="1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</row>
    <row r="580" spans="1:60" ht="12.75" customHeight="1" x14ac:dyDescent="0.2">
      <c r="A580" s="3"/>
      <c r="B580" s="1"/>
      <c r="C580" s="3"/>
      <c r="D580" s="11"/>
      <c r="E580" s="11"/>
      <c r="F580" s="1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</row>
    <row r="581" spans="1:60" ht="12.75" customHeight="1" x14ac:dyDescent="0.2">
      <c r="A581" s="3"/>
      <c r="B581" s="1"/>
      <c r="C581" s="3"/>
      <c r="D581" s="11"/>
      <c r="E581" s="11"/>
      <c r="F581" s="1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</row>
    <row r="582" spans="1:60" ht="12.75" customHeight="1" x14ac:dyDescent="0.2">
      <c r="A582" s="3"/>
      <c r="B582" s="1"/>
      <c r="C582" s="3"/>
      <c r="D582" s="11"/>
      <c r="E582" s="11"/>
      <c r="F582" s="1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</row>
    <row r="583" spans="1:60" ht="12.75" customHeight="1" x14ac:dyDescent="0.2">
      <c r="A583" s="3"/>
      <c r="B583" s="1"/>
      <c r="C583" s="3"/>
      <c r="D583" s="11"/>
      <c r="E583" s="11"/>
      <c r="F583" s="1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</row>
    <row r="584" spans="1:60" ht="12.75" customHeight="1" x14ac:dyDescent="0.2">
      <c r="A584" s="3"/>
      <c r="B584" s="1"/>
      <c r="C584" s="3"/>
      <c r="D584" s="11"/>
      <c r="E584" s="11"/>
      <c r="F584" s="1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</row>
    <row r="585" spans="1:60" ht="12.75" customHeight="1" x14ac:dyDescent="0.2">
      <c r="A585" s="3"/>
      <c r="B585" s="1"/>
      <c r="C585" s="3"/>
      <c r="D585" s="11"/>
      <c r="E585" s="11"/>
      <c r="F585" s="1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</row>
    <row r="586" spans="1:60" ht="12.75" customHeight="1" x14ac:dyDescent="0.2">
      <c r="A586" s="3"/>
      <c r="B586" s="1"/>
      <c r="C586" s="3"/>
      <c r="D586" s="11"/>
      <c r="E586" s="11"/>
      <c r="F586" s="1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</row>
    <row r="587" spans="1:60" ht="12.75" customHeight="1" x14ac:dyDescent="0.2">
      <c r="A587" s="3"/>
      <c r="B587" s="1"/>
      <c r="C587" s="3"/>
      <c r="D587" s="11"/>
      <c r="E587" s="11"/>
      <c r="F587" s="1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</row>
    <row r="588" spans="1:60" ht="12.75" customHeight="1" x14ac:dyDescent="0.2">
      <c r="A588" s="3"/>
      <c r="B588" s="1"/>
      <c r="C588" s="3"/>
      <c r="D588" s="11"/>
      <c r="E588" s="11"/>
      <c r="F588" s="1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</row>
    <row r="589" spans="1:60" ht="12.75" customHeight="1" x14ac:dyDescent="0.2">
      <c r="A589" s="3"/>
      <c r="B589" s="1"/>
      <c r="C589" s="3"/>
      <c r="D589" s="11"/>
      <c r="E589" s="11"/>
      <c r="F589" s="1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</row>
    <row r="590" spans="1:60" ht="12.75" customHeight="1" x14ac:dyDescent="0.2">
      <c r="A590" s="3"/>
      <c r="B590" s="1"/>
      <c r="C590" s="3"/>
      <c r="D590" s="11"/>
      <c r="E590" s="11"/>
      <c r="F590" s="1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</row>
    <row r="591" spans="1:60" ht="12.75" customHeight="1" x14ac:dyDescent="0.2">
      <c r="A591" s="3"/>
      <c r="B591" s="1"/>
      <c r="C591" s="3"/>
      <c r="D591" s="11"/>
      <c r="E591" s="11"/>
      <c r="F591" s="1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</row>
    <row r="592" spans="1:60" ht="12.75" customHeight="1" x14ac:dyDescent="0.2">
      <c r="A592" s="3"/>
      <c r="B592" s="1"/>
      <c r="C592" s="3"/>
      <c r="D592" s="11"/>
      <c r="E592" s="11"/>
      <c r="F592" s="1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</row>
    <row r="593" spans="1:60" ht="12.75" customHeight="1" x14ac:dyDescent="0.2">
      <c r="A593" s="3"/>
      <c r="B593" s="1"/>
      <c r="C593" s="3"/>
      <c r="D593" s="11"/>
      <c r="E593" s="11"/>
      <c r="F593" s="1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</row>
    <row r="594" spans="1:60" ht="12.75" customHeight="1" x14ac:dyDescent="0.2">
      <c r="A594" s="3"/>
      <c r="B594" s="1"/>
      <c r="C594" s="3"/>
      <c r="D594" s="11"/>
      <c r="E594" s="11"/>
      <c r="F594" s="1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</row>
    <row r="595" spans="1:60" ht="12.75" customHeight="1" x14ac:dyDescent="0.2">
      <c r="A595" s="3"/>
      <c r="B595" s="1"/>
      <c r="C595" s="3"/>
      <c r="D595" s="11"/>
      <c r="E595" s="11"/>
      <c r="F595" s="11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</row>
    <row r="596" spans="1:60" ht="12.75" customHeight="1" x14ac:dyDescent="0.2">
      <c r="A596" s="3"/>
      <c r="B596" s="1"/>
      <c r="C596" s="3"/>
      <c r="D596" s="11"/>
      <c r="E596" s="11"/>
      <c r="F596" s="11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</row>
    <row r="597" spans="1:60" ht="12.75" customHeight="1" x14ac:dyDescent="0.2">
      <c r="A597" s="3"/>
      <c r="B597" s="1"/>
      <c r="C597" s="3"/>
      <c r="D597" s="11"/>
      <c r="E597" s="11"/>
      <c r="F597" s="1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</row>
    <row r="598" spans="1:60" ht="12.75" customHeight="1" x14ac:dyDescent="0.2">
      <c r="A598" s="3"/>
      <c r="B598" s="1"/>
      <c r="C598" s="3"/>
      <c r="D598" s="11"/>
      <c r="E598" s="11"/>
      <c r="F598" s="1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</row>
    <row r="599" spans="1:60" ht="12.75" customHeight="1" x14ac:dyDescent="0.2">
      <c r="A599" s="3"/>
      <c r="B599" s="1"/>
      <c r="C599" s="3"/>
      <c r="D599" s="11"/>
      <c r="E599" s="11"/>
      <c r="F599" s="1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</row>
    <row r="600" spans="1:60" ht="12.75" customHeight="1" x14ac:dyDescent="0.2">
      <c r="A600" s="3"/>
      <c r="B600" s="1"/>
      <c r="C600" s="3"/>
      <c r="D600" s="11"/>
      <c r="E600" s="11"/>
      <c r="F600" s="11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</row>
    <row r="601" spans="1:60" ht="12.75" customHeight="1" x14ac:dyDescent="0.2">
      <c r="A601" s="3"/>
      <c r="B601" s="1"/>
      <c r="C601" s="3"/>
      <c r="D601" s="11"/>
      <c r="E601" s="11"/>
      <c r="F601" s="11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</row>
    <row r="602" spans="1:60" ht="12.75" customHeight="1" x14ac:dyDescent="0.2">
      <c r="A602" s="3"/>
      <c r="B602" s="1"/>
      <c r="C602" s="3"/>
      <c r="D602" s="11"/>
      <c r="E602" s="11"/>
      <c r="F602" s="11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</row>
    <row r="603" spans="1:60" ht="12.75" customHeight="1" x14ac:dyDescent="0.2">
      <c r="A603" s="3"/>
      <c r="B603" s="1"/>
      <c r="C603" s="3"/>
      <c r="D603" s="11"/>
      <c r="E603" s="11"/>
      <c r="F603" s="11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</row>
    <row r="604" spans="1:60" ht="12.75" customHeight="1" x14ac:dyDescent="0.2">
      <c r="A604" s="3"/>
      <c r="B604" s="1"/>
      <c r="C604" s="3"/>
      <c r="D604" s="11"/>
      <c r="E604" s="11"/>
      <c r="F604" s="1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</row>
    <row r="605" spans="1:60" ht="12.75" customHeight="1" x14ac:dyDescent="0.2">
      <c r="A605" s="3"/>
      <c r="B605" s="1"/>
      <c r="C605" s="3"/>
      <c r="D605" s="11"/>
      <c r="E605" s="11"/>
      <c r="F605" s="1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</row>
    <row r="606" spans="1:60" ht="12.75" customHeight="1" x14ac:dyDescent="0.2">
      <c r="A606" s="3"/>
      <c r="B606" s="1"/>
      <c r="C606" s="3"/>
      <c r="D606" s="11"/>
      <c r="E606" s="11"/>
      <c r="F606" s="1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</row>
    <row r="607" spans="1:60" ht="12.75" customHeight="1" x14ac:dyDescent="0.2">
      <c r="A607" s="3"/>
      <c r="B607" s="1"/>
      <c r="C607" s="3"/>
      <c r="D607" s="11"/>
      <c r="E607" s="11"/>
      <c r="F607" s="1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</row>
    <row r="608" spans="1:60" ht="12.75" customHeight="1" x14ac:dyDescent="0.2">
      <c r="A608" s="3"/>
      <c r="B608" s="1"/>
      <c r="C608" s="3"/>
      <c r="D608" s="11"/>
      <c r="E608" s="11"/>
      <c r="F608" s="1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</row>
    <row r="609" spans="1:60" ht="12.75" customHeight="1" x14ac:dyDescent="0.2">
      <c r="A609" s="3"/>
      <c r="B609" s="1"/>
      <c r="C609" s="3"/>
      <c r="D609" s="11"/>
      <c r="E609" s="11"/>
      <c r="F609" s="11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</row>
    <row r="610" spans="1:60" ht="12.75" customHeight="1" x14ac:dyDescent="0.2">
      <c r="A610" s="3"/>
      <c r="B610" s="1"/>
      <c r="C610" s="3"/>
      <c r="D610" s="11"/>
      <c r="E610" s="11"/>
      <c r="F610" s="1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</row>
    <row r="611" spans="1:60" ht="12.75" customHeight="1" x14ac:dyDescent="0.2">
      <c r="A611" s="3"/>
      <c r="B611" s="1"/>
      <c r="C611" s="3"/>
      <c r="D611" s="11"/>
      <c r="E611" s="11"/>
      <c r="F611" s="1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</row>
    <row r="612" spans="1:60" ht="12.75" customHeight="1" x14ac:dyDescent="0.2">
      <c r="A612" s="3"/>
      <c r="B612" s="1"/>
      <c r="C612" s="3"/>
      <c r="D612" s="11"/>
      <c r="E612" s="11"/>
      <c r="F612" s="1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</row>
    <row r="613" spans="1:60" ht="12.75" customHeight="1" x14ac:dyDescent="0.2">
      <c r="A613" s="3"/>
      <c r="B613" s="1"/>
      <c r="C613" s="3"/>
      <c r="D613" s="11"/>
      <c r="E613" s="11"/>
      <c r="F613" s="11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</row>
    <row r="614" spans="1:60" ht="12.75" customHeight="1" x14ac:dyDescent="0.2">
      <c r="A614" s="3"/>
      <c r="B614" s="1"/>
      <c r="C614" s="3"/>
      <c r="D614" s="11"/>
      <c r="E614" s="11"/>
      <c r="F614" s="11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</row>
    <row r="615" spans="1:60" ht="12.75" customHeight="1" x14ac:dyDescent="0.2">
      <c r="A615" s="3"/>
      <c r="B615" s="1"/>
      <c r="C615" s="3"/>
      <c r="D615" s="11"/>
      <c r="E615" s="11"/>
      <c r="F615" s="1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</row>
    <row r="616" spans="1:60" ht="12.75" customHeight="1" x14ac:dyDescent="0.2">
      <c r="A616" s="3"/>
      <c r="B616" s="1"/>
      <c r="C616" s="3"/>
      <c r="D616" s="11"/>
      <c r="E616" s="11"/>
      <c r="F616" s="11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</row>
    <row r="617" spans="1:60" ht="12.75" customHeight="1" x14ac:dyDescent="0.2">
      <c r="A617" s="3"/>
      <c r="B617" s="1"/>
      <c r="C617" s="3"/>
      <c r="D617" s="11"/>
      <c r="E617" s="11"/>
      <c r="F617" s="11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</row>
    <row r="618" spans="1:60" ht="12.75" customHeight="1" x14ac:dyDescent="0.2">
      <c r="A618" s="3"/>
      <c r="B618" s="1"/>
      <c r="C618" s="3"/>
      <c r="D618" s="11"/>
      <c r="E618" s="11"/>
      <c r="F618" s="11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</row>
    <row r="619" spans="1:60" ht="12.75" customHeight="1" x14ac:dyDescent="0.2">
      <c r="A619" s="3"/>
      <c r="B619" s="1"/>
      <c r="C619" s="3"/>
      <c r="D619" s="11"/>
      <c r="E619" s="11"/>
      <c r="F619" s="1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</row>
    <row r="620" spans="1:60" ht="12.75" customHeight="1" x14ac:dyDescent="0.2">
      <c r="A620" s="3"/>
      <c r="B620" s="1"/>
      <c r="C620" s="3"/>
      <c r="D620" s="11"/>
      <c r="E620" s="11"/>
      <c r="F620" s="11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</row>
    <row r="621" spans="1:60" ht="12.75" customHeight="1" x14ac:dyDescent="0.2">
      <c r="A621" s="3"/>
      <c r="B621" s="1"/>
      <c r="C621" s="3"/>
      <c r="D621" s="11"/>
      <c r="E621" s="11"/>
      <c r="F621" s="11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</row>
    <row r="622" spans="1:60" ht="12.75" customHeight="1" x14ac:dyDescent="0.2">
      <c r="A622" s="3"/>
      <c r="B622" s="1"/>
      <c r="C622" s="3"/>
      <c r="D622" s="11"/>
      <c r="E622" s="11"/>
      <c r="F622" s="11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</row>
    <row r="623" spans="1:60" ht="12.75" customHeight="1" x14ac:dyDescent="0.2">
      <c r="A623" s="3"/>
      <c r="B623" s="1"/>
      <c r="C623" s="3"/>
      <c r="D623" s="11"/>
      <c r="E623" s="11"/>
      <c r="F623" s="1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</row>
    <row r="624" spans="1:60" ht="12.75" customHeight="1" x14ac:dyDescent="0.2">
      <c r="A624" s="3"/>
      <c r="B624" s="1"/>
      <c r="C624" s="3"/>
      <c r="D624" s="11"/>
      <c r="E624" s="11"/>
      <c r="F624" s="1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</row>
    <row r="625" spans="1:60" ht="12.75" customHeight="1" x14ac:dyDescent="0.2">
      <c r="A625" s="3"/>
      <c r="B625" s="1"/>
      <c r="C625" s="3"/>
      <c r="D625" s="11"/>
      <c r="E625" s="11"/>
      <c r="F625" s="1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</row>
    <row r="626" spans="1:60" ht="12.75" customHeight="1" x14ac:dyDescent="0.2">
      <c r="A626" s="3"/>
      <c r="B626" s="1"/>
      <c r="C626" s="3"/>
      <c r="D626" s="11"/>
      <c r="E626" s="11"/>
      <c r="F626" s="1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</row>
    <row r="627" spans="1:60" ht="12.75" customHeight="1" x14ac:dyDescent="0.2">
      <c r="A627" s="3"/>
      <c r="B627" s="1"/>
      <c r="C627" s="3"/>
      <c r="D627" s="11"/>
      <c r="E627" s="11"/>
      <c r="F627" s="1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</row>
    <row r="628" spans="1:60" ht="12.75" customHeight="1" x14ac:dyDescent="0.2">
      <c r="A628" s="3"/>
      <c r="B628" s="1"/>
      <c r="C628" s="3"/>
      <c r="D628" s="11"/>
      <c r="E628" s="11"/>
      <c r="F628" s="1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</row>
    <row r="629" spans="1:60" ht="12.75" customHeight="1" x14ac:dyDescent="0.2">
      <c r="A629" s="3"/>
      <c r="B629" s="1"/>
      <c r="C629" s="3"/>
      <c r="D629" s="11"/>
      <c r="E629" s="11"/>
      <c r="F629" s="1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</row>
    <row r="630" spans="1:60" ht="12.75" customHeight="1" x14ac:dyDescent="0.2">
      <c r="A630" s="3"/>
      <c r="B630" s="1"/>
      <c r="C630" s="3"/>
      <c r="D630" s="11"/>
      <c r="E630" s="11"/>
      <c r="F630" s="11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</row>
    <row r="631" spans="1:60" ht="12.75" customHeight="1" x14ac:dyDescent="0.2">
      <c r="A631" s="3"/>
      <c r="B631" s="1"/>
      <c r="C631" s="3"/>
      <c r="D631" s="11"/>
      <c r="E631" s="11"/>
      <c r="F631" s="11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</row>
    <row r="632" spans="1:60" ht="12.75" customHeight="1" x14ac:dyDescent="0.2">
      <c r="A632" s="3"/>
      <c r="B632" s="1"/>
      <c r="C632" s="3"/>
      <c r="D632" s="11"/>
      <c r="E632" s="11"/>
      <c r="F632" s="1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</row>
    <row r="633" spans="1:60" ht="12.75" customHeight="1" x14ac:dyDescent="0.2">
      <c r="A633" s="3"/>
      <c r="B633" s="1"/>
      <c r="C633" s="3"/>
      <c r="D633" s="11"/>
      <c r="E633" s="11"/>
      <c r="F633" s="11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</row>
    <row r="634" spans="1:60" ht="12.75" customHeight="1" x14ac:dyDescent="0.2">
      <c r="A634" s="3"/>
      <c r="B634" s="1"/>
      <c r="C634" s="3"/>
      <c r="D634" s="11"/>
      <c r="E634" s="11"/>
      <c r="F634" s="1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</row>
    <row r="635" spans="1:60" ht="12.75" customHeight="1" x14ac:dyDescent="0.2">
      <c r="A635" s="3"/>
      <c r="B635" s="1"/>
      <c r="C635" s="3"/>
      <c r="D635" s="11"/>
      <c r="E635" s="11"/>
      <c r="F635" s="11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</row>
    <row r="636" spans="1:60" ht="12.75" customHeight="1" x14ac:dyDescent="0.2">
      <c r="A636" s="3"/>
      <c r="B636" s="1"/>
      <c r="C636" s="3"/>
      <c r="D636" s="11"/>
      <c r="E636" s="11"/>
      <c r="F636" s="11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</row>
    <row r="637" spans="1:60" ht="12.75" customHeight="1" x14ac:dyDescent="0.2">
      <c r="A637" s="3"/>
      <c r="B637" s="1"/>
      <c r="C637" s="3"/>
      <c r="D637" s="11"/>
      <c r="E637" s="11"/>
      <c r="F637" s="1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</row>
    <row r="638" spans="1:60" ht="12.75" customHeight="1" x14ac:dyDescent="0.2">
      <c r="A638" s="3"/>
      <c r="B638" s="1"/>
      <c r="C638" s="3"/>
      <c r="D638" s="11"/>
      <c r="E638" s="11"/>
      <c r="F638" s="1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</row>
    <row r="639" spans="1:60" ht="12.75" customHeight="1" x14ac:dyDescent="0.2">
      <c r="A639" s="3"/>
      <c r="B639" s="1"/>
      <c r="C639" s="3"/>
      <c r="D639" s="11"/>
      <c r="E639" s="11"/>
      <c r="F639" s="11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</row>
    <row r="640" spans="1:60" ht="12.75" customHeight="1" x14ac:dyDescent="0.2">
      <c r="A640" s="3"/>
      <c r="B640" s="1"/>
      <c r="C640" s="3"/>
      <c r="D640" s="11"/>
      <c r="E640" s="11"/>
      <c r="F640" s="1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</row>
    <row r="641" spans="1:60" ht="12.75" customHeight="1" x14ac:dyDescent="0.2">
      <c r="A641" s="3"/>
      <c r="B641" s="1"/>
      <c r="C641" s="3"/>
      <c r="D641" s="11"/>
      <c r="E641" s="11"/>
      <c r="F641" s="1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</row>
    <row r="642" spans="1:60" ht="12.75" customHeight="1" x14ac:dyDescent="0.2">
      <c r="A642" s="3"/>
      <c r="B642" s="1"/>
      <c r="C642" s="3"/>
      <c r="D642" s="11"/>
      <c r="E642" s="11"/>
      <c r="F642" s="1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</row>
    <row r="643" spans="1:60" ht="12.75" customHeight="1" x14ac:dyDescent="0.2">
      <c r="A643" s="3"/>
      <c r="B643" s="1"/>
      <c r="C643" s="3"/>
      <c r="D643" s="11"/>
      <c r="E643" s="11"/>
      <c r="F643" s="1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</row>
    <row r="644" spans="1:60" ht="12.75" customHeight="1" x14ac:dyDescent="0.2">
      <c r="A644" s="3"/>
      <c r="B644" s="1"/>
      <c r="C644" s="3"/>
      <c r="D644" s="11"/>
      <c r="E644" s="11"/>
      <c r="F644" s="1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</row>
    <row r="645" spans="1:60" ht="12.75" customHeight="1" x14ac:dyDescent="0.2">
      <c r="A645" s="3"/>
      <c r="B645" s="1"/>
      <c r="C645" s="3"/>
      <c r="D645" s="11"/>
      <c r="E645" s="11"/>
      <c r="F645" s="1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</row>
    <row r="646" spans="1:60" ht="12.75" customHeight="1" x14ac:dyDescent="0.2">
      <c r="A646" s="3"/>
      <c r="B646" s="1"/>
      <c r="C646" s="3"/>
      <c r="D646" s="11"/>
      <c r="E646" s="11"/>
      <c r="F646" s="1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</row>
    <row r="647" spans="1:60" ht="12.75" customHeight="1" x14ac:dyDescent="0.2">
      <c r="A647" s="3"/>
      <c r="B647" s="1"/>
      <c r="C647" s="3"/>
      <c r="D647" s="11"/>
      <c r="E647" s="11"/>
      <c r="F647" s="11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</row>
    <row r="648" spans="1:60" ht="12.75" customHeight="1" x14ac:dyDescent="0.2">
      <c r="A648" s="3"/>
      <c r="B648" s="1"/>
      <c r="C648" s="3"/>
      <c r="D648" s="11"/>
      <c r="E648" s="11"/>
      <c r="F648" s="11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</row>
    <row r="649" spans="1:60" ht="12.75" customHeight="1" x14ac:dyDescent="0.2">
      <c r="A649" s="3"/>
      <c r="B649" s="1"/>
      <c r="C649" s="3"/>
      <c r="D649" s="11"/>
      <c r="E649" s="11"/>
      <c r="F649" s="11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</row>
    <row r="650" spans="1:60" ht="12.75" customHeight="1" x14ac:dyDescent="0.2">
      <c r="A650" s="3"/>
      <c r="B650" s="1"/>
      <c r="C650" s="3"/>
      <c r="D650" s="11"/>
      <c r="E650" s="11"/>
      <c r="F650" s="11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</row>
    <row r="651" spans="1:60" ht="12.75" customHeight="1" x14ac:dyDescent="0.2">
      <c r="A651" s="3"/>
      <c r="B651" s="1"/>
      <c r="C651" s="3"/>
      <c r="D651" s="11"/>
      <c r="E651" s="11"/>
      <c r="F651" s="11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</row>
    <row r="652" spans="1:60" ht="12.75" customHeight="1" x14ac:dyDescent="0.2">
      <c r="A652" s="3"/>
      <c r="B652" s="1"/>
      <c r="C652" s="3"/>
      <c r="D652" s="11"/>
      <c r="E652" s="11"/>
      <c r="F652" s="11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</row>
    <row r="653" spans="1:60" ht="12.75" customHeight="1" x14ac:dyDescent="0.2">
      <c r="A653" s="3"/>
      <c r="B653" s="1"/>
      <c r="C653" s="3"/>
      <c r="D653" s="11"/>
      <c r="E653" s="11"/>
      <c r="F653" s="11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</row>
    <row r="654" spans="1:60" ht="12.75" customHeight="1" x14ac:dyDescent="0.2">
      <c r="A654" s="3"/>
      <c r="B654" s="1"/>
      <c r="C654" s="3"/>
      <c r="D654" s="11"/>
      <c r="E654" s="11"/>
      <c r="F654" s="11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</row>
    <row r="655" spans="1:60" ht="12.75" customHeight="1" x14ac:dyDescent="0.2">
      <c r="A655" s="3"/>
      <c r="B655" s="1"/>
      <c r="C655" s="3"/>
      <c r="D655" s="11"/>
      <c r="E655" s="11"/>
      <c r="F655" s="11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</row>
    <row r="656" spans="1:60" ht="12.75" customHeight="1" x14ac:dyDescent="0.2">
      <c r="A656" s="3"/>
      <c r="B656" s="1"/>
      <c r="C656" s="3"/>
      <c r="D656" s="11"/>
      <c r="E656" s="11"/>
      <c r="F656" s="1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</row>
    <row r="657" spans="1:60" ht="12.75" customHeight="1" x14ac:dyDescent="0.2">
      <c r="A657" s="3"/>
      <c r="B657" s="1"/>
      <c r="C657" s="3"/>
      <c r="D657" s="11"/>
      <c r="E657" s="11"/>
      <c r="F657" s="1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</row>
    <row r="658" spans="1:60" ht="12.75" customHeight="1" x14ac:dyDescent="0.2">
      <c r="A658" s="3"/>
      <c r="B658" s="1"/>
      <c r="C658" s="3"/>
      <c r="D658" s="11"/>
      <c r="E658" s="11"/>
      <c r="F658" s="1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</row>
    <row r="659" spans="1:60" ht="12.75" customHeight="1" x14ac:dyDescent="0.2">
      <c r="A659" s="3"/>
      <c r="B659" s="1"/>
      <c r="C659" s="3"/>
      <c r="D659" s="11"/>
      <c r="E659" s="11"/>
      <c r="F659" s="1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</row>
    <row r="660" spans="1:60" ht="12.75" customHeight="1" x14ac:dyDescent="0.2">
      <c r="A660" s="3"/>
      <c r="B660" s="1"/>
      <c r="C660" s="3"/>
      <c r="D660" s="11"/>
      <c r="E660" s="11"/>
      <c r="F660" s="11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</row>
    <row r="661" spans="1:60" ht="12.75" customHeight="1" x14ac:dyDescent="0.2">
      <c r="A661" s="3"/>
      <c r="B661" s="1"/>
      <c r="C661" s="3"/>
      <c r="D661" s="11"/>
      <c r="E661" s="11"/>
      <c r="F661" s="11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</row>
    <row r="662" spans="1:60" ht="12.75" customHeight="1" x14ac:dyDescent="0.2">
      <c r="A662" s="3"/>
      <c r="B662" s="1"/>
      <c r="C662" s="3"/>
      <c r="D662" s="11"/>
      <c r="E662" s="11"/>
      <c r="F662" s="1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</row>
    <row r="663" spans="1:60" ht="12.75" customHeight="1" x14ac:dyDescent="0.2">
      <c r="A663" s="3"/>
      <c r="B663" s="1"/>
      <c r="C663" s="3"/>
      <c r="D663" s="11"/>
      <c r="E663" s="11"/>
      <c r="F663" s="1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</row>
    <row r="664" spans="1:60" ht="12.75" customHeight="1" x14ac:dyDescent="0.2">
      <c r="A664" s="3"/>
      <c r="B664" s="1"/>
      <c r="C664" s="3"/>
      <c r="D664" s="11"/>
      <c r="E664" s="11"/>
      <c r="F664" s="11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</row>
    <row r="665" spans="1:60" ht="12.75" customHeight="1" x14ac:dyDescent="0.2">
      <c r="A665" s="3"/>
      <c r="B665" s="1"/>
      <c r="C665" s="3"/>
      <c r="D665" s="11"/>
      <c r="E665" s="11"/>
      <c r="F665" s="11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</row>
    <row r="666" spans="1:60" ht="12.75" customHeight="1" x14ac:dyDescent="0.2">
      <c r="A666" s="3"/>
      <c r="B666" s="1"/>
      <c r="C666" s="3"/>
      <c r="D666" s="11"/>
      <c r="E666" s="11"/>
      <c r="F666" s="1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</row>
    <row r="667" spans="1:60" ht="12.75" customHeight="1" x14ac:dyDescent="0.2">
      <c r="A667" s="3"/>
      <c r="B667" s="1"/>
      <c r="C667" s="3"/>
      <c r="D667" s="11"/>
      <c r="E667" s="11"/>
      <c r="F667" s="1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</row>
    <row r="668" spans="1:60" ht="12.75" customHeight="1" x14ac:dyDescent="0.2">
      <c r="A668" s="3"/>
      <c r="B668" s="1"/>
      <c r="C668" s="3"/>
      <c r="D668" s="11"/>
      <c r="E668" s="11"/>
      <c r="F668" s="11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</row>
    <row r="669" spans="1:60" ht="12.75" customHeight="1" x14ac:dyDescent="0.2">
      <c r="A669" s="3"/>
      <c r="B669" s="1"/>
      <c r="C669" s="3"/>
      <c r="D669" s="11"/>
      <c r="E669" s="11"/>
      <c r="F669" s="1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</row>
    <row r="670" spans="1:60" ht="12.75" customHeight="1" x14ac:dyDescent="0.2">
      <c r="A670" s="3"/>
      <c r="B670" s="1"/>
      <c r="C670" s="3"/>
      <c r="D670" s="11"/>
      <c r="E670" s="11"/>
      <c r="F670" s="1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</row>
    <row r="671" spans="1:60" ht="12.75" customHeight="1" x14ac:dyDescent="0.2">
      <c r="A671" s="3"/>
      <c r="B671" s="1"/>
      <c r="C671" s="3"/>
      <c r="D671" s="11"/>
      <c r="E671" s="11"/>
      <c r="F671" s="11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</row>
    <row r="672" spans="1:60" ht="12.75" customHeight="1" x14ac:dyDescent="0.2">
      <c r="A672" s="3"/>
      <c r="B672" s="1"/>
      <c r="C672" s="3"/>
      <c r="D672" s="11"/>
      <c r="E672" s="11"/>
      <c r="F672" s="1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</row>
    <row r="673" spans="1:60" ht="12.75" customHeight="1" x14ac:dyDescent="0.2">
      <c r="A673" s="3"/>
      <c r="B673" s="1"/>
      <c r="C673" s="3"/>
      <c r="D673" s="11"/>
      <c r="E673" s="11"/>
      <c r="F673" s="1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</row>
    <row r="674" spans="1:60" ht="12.75" customHeight="1" x14ac:dyDescent="0.2">
      <c r="A674" s="3"/>
      <c r="B674" s="1"/>
      <c r="C674" s="3"/>
      <c r="D674" s="11"/>
      <c r="E674" s="11"/>
      <c r="F674" s="1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</row>
    <row r="675" spans="1:60" ht="12.75" customHeight="1" x14ac:dyDescent="0.2">
      <c r="A675" s="3"/>
      <c r="B675" s="1"/>
      <c r="C675" s="3"/>
      <c r="D675" s="11"/>
      <c r="E675" s="11"/>
      <c r="F675" s="1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</row>
    <row r="676" spans="1:60" ht="12.75" customHeight="1" x14ac:dyDescent="0.2">
      <c r="A676" s="3"/>
      <c r="B676" s="1"/>
      <c r="C676" s="3"/>
      <c r="D676" s="11"/>
      <c r="E676" s="11"/>
      <c r="F676" s="1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</row>
    <row r="677" spans="1:60" ht="12.75" customHeight="1" x14ac:dyDescent="0.2">
      <c r="A677" s="3"/>
      <c r="B677" s="1"/>
      <c r="C677" s="3"/>
      <c r="D677" s="11"/>
      <c r="E677" s="11"/>
      <c r="F677" s="1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</row>
    <row r="678" spans="1:60" ht="12.75" customHeight="1" x14ac:dyDescent="0.2">
      <c r="A678" s="3"/>
      <c r="B678" s="1"/>
      <c r="C678" s="3"/>
      <c r="D678" s="11"/>
      <c r="E678" s="11"/>
      <c r="F678" s="1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</row>
    <row r="679" spans="1:60" ht="12.75" customHeight="1" x14ac:dyDescent="0.2">
      <c r="A679" s="3"/>
      <c r="B679" s="1"/>
      <c r="C679" s="3"/>
      <c r="D679" s="11"/>
      <c r="E679" s="11"/>
      <c r="F679" s="1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</row>
    <row r="680" spans="1:60" ht="12.75" customHeight="1" x14ac:dyDescent="0.2">
      <c r="A680" s="3"/>
      <c r="B680" s="1"/>
      <c r="C680" s="3"/>
      <c r="D680" s="11"/>
      <c r="E680" s="11"/>
      <c r="F680" s="1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</row>
    <row r="681" spans="1:60" ht="12.75" customHeight="1" x14ac:dyDescent="0.2">
      <c r="A681" s="3"/>
      <c r="B681" s="1"/>
      <c r="C681" s="3"/>
      <c r="D681" s="11"/>
      <c r="E681" s="11"/>
      <c r="F681" s="11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</row>
    <row r="682" spans="1:60" ht="12.75" customHeight="1" x14ac:dyDescent="0.2">
      <c r="A682" s="3"/>
      <c r="B682" s="1"/>
      <c r="C682" s="3"/>
      <c r="D682" s="11"/>
      <c r="E682" s="11"/>
      <c r="F682" s="1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</row>
    <row r="683" spans="1:60" ht="12.75" customHeight="1" x14ac:dyDescent="0.2">
      <c r="A683" s="3"/>
      <c r="B683" s="1"/>
      <c r="C683" s="3"/>
      <c r="D683" s="11"/>
      <c r="E683" s="11"/>
      <c r="F683" s="1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</row>
    <row r="684" spans="1:60" ht="12.75" customHeight="1" x14ac:dyDescent="0.2">
      <c r="A684" s="3"/>
      <c r="B684" s="1"/>
      <c r="C684" s="3"/>
      <c r="D684" s="11"/>
      <c r="E684" s="11"/>
      <c r="F684" s="1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</row>
    <row r="685" spans="1:60" ht="12.75" customHeight="1" x14ac:dyDescent="0.2">
      <c r="A685" s="3"/>
      <c r="B685" s="1"/>
      <c r="C685" s="3"/>
      <c r="D685" s="11"/>
      <c r="E685" s="11"/>
      <c r="F685" s="1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</row>
    <row r="686" spans="1:60" ht="12.75" customHeight="1" x14ac:dyDescent="0.2">
      <c r="A686" s="3"/>
      <c r="B686" s="1"/>
      <c r="C686" s="3"/>
      <c r="D686" s="11"/>
      <c r="E686" s="11"/>
      <c r="F686" s="11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</row>
    <row r="687" spans="1:60" ht="12.75" customHeight="1" x14ac:dyDescent="0.2">
      <c r="A687" s="3"/>
      <c r="B687" s="1"/>
      <c r="C687" s="3"/>
      <c r="D687" s="11"/>
      <c r="E687" s="11"/>
      <c r="F687" s="11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</row>
    <row r="688" spans="1:60" ht="12.75" customHeight="1" x14ac:dyDescent="0.2">
      <c r="A688" s="3"/>
      <c r="B688" s="1"/>
      <c r="C688" s="3"/>
      <c r="D688" s="11"/>
      <c r="E688" s="11"/>
      <c r="F688" s="1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</row>
    <row r="689" spans="1:60" ht="12.75" customHeight="1" x14ac:dyDescent="0.2">
      <c r="A689" s="3"/>
      <c r="B689" s="1"/>
      <c r="C689" s="3"/>
      <c r="D689" s="11"/>
      <c r="E689" s="11"/>
      <c r="F689" s="1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</row>
    <row r="690" spans="1:60" ht="12.75" customHeight="1" x14ac:dyDescent="0.2">
      <c r="A690" s="3"/>
      <c r="B690" s="1"/>
      <c r="C690" s="3"/>
      <c r="D690" s="11"/>
      <c r="E690" s="11"/>
      <c r="F690" s="1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</row>
    <row r="691" spans="1:60" ht="12.75" customHeight="1" x14ac:dyDescent="0.2">
      <c r="A691" s="3"/>
      <c r="B691" s="1"/>
      <c r="C691" s="3"/>
      <c r="D691" s="11"/>
      <c r="E691" s="11"/>
      <c r="F691" s="1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</row>
    <row r="692" spans="1:60" ht="12.75" customHeight="1" x14ac:dyDescent="0.2">
      <c r="A692" s="3"/>
      <c r="B692" s="1"/>
      <c r="C692" s="3"/>
      <c r="D692" s="11"/>
      <c r="E692" s="11"/>
      <c r="F692" s="11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</row>
    <row r="693" spans="1:60" ht="12.75" customHeight="1" x14ac:dyDescent="0.2">
      <c r="A693" s="3"/>
      <c r="B693" s="1"/>
      <c r="C693" s="3"/>
      <c r="D693" s="11"/>
      <c r="E693" s="11"/>
      <c r="F693" s="1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</row>
    <row r="694" spans="1:60" ht="12.75" customHeight="1" x14ac:dyDescent="0.2">
      <c r="A694" s="3"/>
      <c r="B694" s="1"/>
      <c r="C694" s="3"/>
      <c r="D694" s="11"/>
      <c r="E694" s="11"/>
      <c r="F694" s="1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</row>
    <row r="695" spans="1:60" ht="12.75" customHeight="1" x14ac:dyDescent="0.2">
      <c r="A695" s="3"/>
      <c r="B695" s="1"/>
      <c r="C695" s="3"/>
      <c r="D695" s="11"/>
      <c r="E695" s="11"/>
      <c r="F695" s="1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</row>
    <row r="696" spans="1:60" ht="12.75" customHeight="1" x14ac:dyDescent="0.2">
      <c r="A696" s="3"/>
      <c r="B696" s="1"/>
      <c r="C696" s="3"/>
      <c r="D696" s="11"/>
      <c r="E696" s="11"/>
      <c r="F696" s="1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</row>
    <row r="697" spans="1:60" ht="12.75" customHeight="1" x14ac:dyDescent="0.2">
      <c r="A697" s="3"/>
      <c r="B697" s="1"/>
      <c r="C697" s="3"/>
      <c r="D697" s="11"/>
      <c r="E697" s="11"/>
      <c r="F697" s="11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</row>
    <row r="698" spans="1:60" ht="12.75" customHeight="1" x14ac:dyDescent="0.2">
      <c r="A698" s="3"/>
      <c r="B698" s="1"/>
      <c r="C698" s="3"/>
      <c r="D698" s="11"/>
      <c r="E698" s="11"/>
      <c r="F698" s="1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</row>
    <row r="699" spans="1:60" ht="12.75" customHeight="1" x14ac:dyDescent="0.2">
      <c r="A699" s="3"/>
      <c r="B699" s="1"/>
      <c r="C699" s="3"/>
      <c r="D699" s="11"/>
      <c r="E699" s="11"/>
      <c r="F699" s="11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</row>
    <row r="700" spans="1:60" ht="12.75" customHeight="1" x14ac:dyDescent="0.2">
      <c r="A700" s="3"/>
      <c r="B700" s="1"/>
      <c r="C700" s="3"/>
      <c r="D700" s="11"/>
      <c r="E700" s="11"/>
      <c r="F700" s="11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</row>
    <row r="701" spans="1:60" ht="12.75" customHeight="1" x14ac:dyDescent="0.2">
      <c r="A701" s="3"/>
      <c r="B701" s="1"/>
      <c r="C701" s="3"/>
      <c r="D701" s="11"/>
      <c r="E701" s="11"/>
      <c r="F701" s="11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</row>
    <row r="702" spans="1:60" ht="12.75" customHeight="1" x14ac:dyDescent="0.2">
      <c r="A702" s="3"/>
      <c r="B702" s="1"/>
      <c r="C702" s="3"/>
      <c r="D702" s="11"/>
      <c r="E702" s="11"/>
      <c r="F702" s="1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</row>
    <row r="703" spans="1:60" ht="12.75" customHeight="1" x14ac:dyDescent="0.2">
      <c r="A703" s="3"/>
      <c r="B703" s="1"/>
      <c r="C703" s="3"/>
      <c r="D703" s="11"/>
      <c r="E703" s="11"/>
      <c r="F703" s="11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</row>
    <row r="704" spans="1:60" ht="12.75" customHeight="1" x14ac:dyDescent="0.2">
      <c r="A704" s="3"/>
      <c r="B704" s="1"/>
      <c r="C704" s="3"/>
      <c r="D704" s="11"/>
      <c r="E704" s="11"/>
      <c r="F704" s="11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</row>
    <row r="705" spans="1:60" ht="12.75" customHeight="1" x14ac:dyDescent="0.2">
      <c r="A705" s="3"/>
      <c r="B705" s="1"/>
      <c r="C705" s="3"/>
      <c r="D705" s="11"/>
      <c r="E705" s="11"/>
      <c r="F705" s="1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</row>
    <row r="706" spans="1:60" ht="12.75" customHeight="1" x14ac:dyDescent="0.2">
      <c r="A706" s="3"/>
      <c r="B706" s="1"/>
      <c r="C706" s="3"/>
      <c r="D706" s="11"/>
      <c r="E706" s="11"/>
      <c r="F706" s="1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</row>
    <row r="707" spans="1:60" ht="12.75" customHeight="1" x14ac:dyDescent="0.2">
      <c r="A707" s="3"/>
      <c r="B707" s="1"/>
      <c r="C707" s="3"/>
      <c r="D707" s="11"/>
      <c r="E707" s="11"/>
      <c r="F707" s="1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</row>
    <row r="708" spans="1:60" ht="12.75" customHeight="1" x14ac:dyDescent="0.2">
      <c r="A708" s="3"/>
      <c r="B708" s="1"/>
      <c r="C708" s="3"/>
      <c r="D708" s="11"/>
      <c r="E708" s="11"/>
      <c r="F708" s="1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</row>
    <row r="709" spans="1:60" ht="12.75" customHeight="1" x14ac:dyDescent="0.2">
      <c r="A709" s="3"/>
      <c r="B709" s="1"/>
      <c r="C709" s="3"/>
      <c r="D709" s="11"/>
      <c r="E709" s="11"/>
      <c r="F709" s="11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</row>
    <row r="710" spans="1:60" ht="12.75" customHeight="1" x14ac:dyDescent="0.2">
      <c r="A710" s="3"/>
      <c r="B710" s="1"/>
      <c r="C710" s="3"/>
      <c r="D710" s="11"/>
      <c r="E710" s="11"/>
      <c r="F710" s="11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</row>
    <row r="711" spans="1:60" ht="12.75" customHeight="1" x14ac:dyDescent="0.2">
      <c r="A711" s="3"/>
      <c r="B711" s="1"/>
      <c r="C711" s="3"/>
      <c r="D711" s="11"/>
      <c r="E711" s="11"/>
      <c r="F711" s="11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</row>
    <row r="712" spans="1:60" ht="12.75" customHeight="1" x14ac:dyDescent="0.2">
      <c r="A712" s="3"/>
      <c r="B712" s="1"/>
      <c r="C712" s="3"/>
      <c r="D712" s="11"/>
      <c r="E712" s="11"/>
      <c r="F712" s="1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</row>
    <row r="713" spans="1:60" ht="12.75" customHeight="1" x14ac:dyDescent="0.2">
      <c r="A713" s="3"/>
      <c r="B713" s="1"/>
      <c r="C713" s="3"/>
      <c r="D713" s="11"/>
      <c r="E713" s="11"/>
      <c r="F713" s="11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</row>
    <row r="714" spans="1:60" ht="12.75" customHeight="1" x14ac:dyDescent="0.2">
      <c r="A714" s="3"/>
      <c r="B714" s="1"/>
      <c r="C714" s="3"/>
      <c r="D714" s="11"/>
      <c r="E714" s="11"/>
      <c r="F714" s="11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</row>
    <row r="715" spans="1:60" ht="12.75" customHeight="1" x14ac:dyDescent="0.2">
      <c r="A715" s="3"/>
      <c r="B715" s="1"/>
      <c r="C715" s="3"/>
      <c r="D715" s="11"/>
      <c r="E715" s="11"/>
      <c r="F715" s="1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</row>
    <row r="716" spans="1:60" ht="12.75" customHeight="1" x14ac:dyDescent="0.2">
      <c r="A716" s="3"/>
      <c r="B716" s="1"/>
      <c r="C716" s="3"/>
      <c r="D716" s="11"/>
      <c r="E716" s="11"/>
      <c r="F716" s="1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</row>
    <row r="717" spans="1:60" ht="12.75" customHeight="1" x14ac:dyDescent="0.2">
      <c r="A717" s="3"/>
      <c r="B717" s="1"/>
      <c r="C717" s="3"/>
      <c r="D717" s="11"/>
      <c r="E717" s="11"/>
      <c r="F717" s="11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</row>
    <row r="718" spans="1:60" ht="12.75" customHeight="1" x14ac:dyDescent="0.2">
      <c r="A718" s="3"/>
      <c r="B718" s="1"/>
      <c r="C718" s="3"/>
      <c r="D718" s="11"/>
      <c r="E718" s="11"/>
      <c r="F718" s="11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</row>
    <row r="719" spans="1:60" ht="12.75" customHeight="1" x14ac:dyDescent="0.2">
      <c r="A719" s="3"/>
      <c r="B719" s="1"/>
      <c r="C719" s="3"/>
      <c r="D719" s="11"/>
      <c r="E719" s="11"/>
      <c r="F719" s="1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</row>
    <row r="720" spans="1:60" ht="12.75" customHeight="1" x14ac:dyDescent="0.2">
      <c r="A720" s="3"/>
      <c r="B720" s="1"/>
      <c r="C720" s="3"/>
      <c r="D720" s="11"/>
      <c r="E720" s="11"/>
      <c r="F720" s="1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</row>
    <row r="721" spans="1:60" ht="12.75" customHeight="1" x14ac:dyDescent="0.2">
      <c r="A721" s="3"/>
      <c r="B721" s="1"/>
      <c r="C721" s="3"/>
      <c r="D721" s="11"/>
      <c r="E721" s="11"/>
      <c r="F721" s="1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</row>
    <row r="722" spans="1:60" ht="12.75" customHeight="1" x14ac:dyDescent="0.2">
      <c r="A722" s="3"/>
      <c r="B722" s="1"/>
      <c r="C722" s="3"/>
      <c r="D722" s="11"/>
      <c r="E722" s="11"/>
      <c r="F722" s="11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</row>
    <row r="723" spans="1:60" ht="12.75" customHeight="1" x14ac:dyDescent="0.2">
      <c r="A723" s="3"/>
      <c r="B723" s="1"/>
      <c r="C723" s="3"/>
      <c r="D723" s="11"/>
      <c r="E723" s="11"/>
      <c r="F723" s="11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</row>
    <row r="724" spans="1:60" ht="12.75" customHeight="1" x14ac:dyDescent="0.2">
      <c r="A724" s="3"/>
      <c r="B724" s="1"/>
      <c r="C724" s="3"/>
      <c r="D724" s="11"/>
      <c r="E724" s="11"/>
      <c r="F724" s="11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</row>
    <row r="725" spans="1:60" ht="12.75" customHeight="1" x14ac:dyDescent="0.2">
      <c r="A725" s="3"/>
      <c r="B725" s="1"/>
      <c r="C725" s="3"/>
      <c r="D725" s="11"/>
      <c r="E725" s="11"/>
      <c r="F725" s="11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</row>
    <row r="726" spans="1:60" ht="12.75" customHeight="1" x14ac:dyDescent="0.2">
      <c r="A726" s="3"/>
      <c r="B726" s="1"/>
      <c r="C726" s="3"/>
      <c r="D726" s="11"/>
      <c r="E726" s="11"/>
      <c r="F726" s="1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</row>
    <row r="727" spans="1:60" ht="12.75" customHeight="1" x14ac:dyDescent="0.2">
      <c r="A727" s="3"/>
      <c r="B727" s="1"/>
      <c r="C727" s="3"/>
      <c r="D727" s="11"/>
      <c r="E727" s="11"/>
      <c r="F727" s="11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</row>
    <row r="728" spans="1:60" ht="12.75" customHeight="1" x14ac:dyDescent="0.2">
      <c r="A728" s="3"/>
      <c r="B728" s="1"/>
      <c r="C728" s="3"/>
      <c r="D728" s="11"/>
      <c r="E728" s="11"/>
      <c r="F728" s="11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</row>
    <row r="729" spans="1:60" ht="12.75" customHeight="1" x14ac:dyDescent="0.2">
      <c r="A729" s="3"/>
      <c r="B729" s="1"/>
      <c r="C729" s="3"/>
      <c r="D729" s="11"/>
      <c r="E729" s="11"/>
      <c r="F729" s="11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</row>
    <row r="730" spans="1:60" ht="12.75" customHeight="1" x14ac:dyDescent="0.2">
      <c r="A730" s="3"/>
      <c r="B730" s="1"/>
      <c r="C730" s="3"/>
      <c r="D730" s="11"/>
      <c r="E730" s="11"/>
      <c r="F730" s="1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</row>
    <row r="731" spans="1:60" ht="12.75" customHeight="1" x14ac:dyDescent="0.2">
      <c r="A731" s="3"/>
      <c r="B731" s="1"/>
      <c r="C731" s="3"/>
      <c r="D731" s="11"/>
      <c r="E731" s="11"/>
      <c r="F731" s="1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</row>
    <row r="732" spans="1:60" ht="12.75" customHeight="1" x14ac:dyDescent="0.2">
      <c r="A732" s="3"/>
      <c r="B732" s="1"/>
      <c r="C732" s="3"/>
      <c r="D732" s="11"/>
      <c r="E732" s="11"/>
      <c r="F732" s="1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</row>
    <row r="733" spans="1:60" ht="12.75" customHeight="1" x14ac:dyDescent="0.2">
      <c r="A733" s="3"/>
      <c r="B733" s="1"/>
      <c r="C733" s="3"/>
      <c r="D733" s="11"/>
      <c r="E733" s="11"/>
      <c r="F733" s="1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</row>
    <row r="734" spans="1:60" ht="12.75" customHeight="1" x14ac:dyDescent="0.2">
      <c r="A734" s="3"/>
      <c r="B734" s="1"/>
      <c r="C734" s="3"/>
      <c r="D734" s="11"/>
      <c r="E734" s="11"/>
      <c r="F734" s="11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</row>
    <row r="735" spans="1:60" ht="12.75" customHeight="1" x14ac:dyDescent="0.2">
      <c r="A735" s="3"/>
      <c r="B735" s="1"/>
      <c r="C735" s="3"/>
      <c r="D735" s="11"/>
      <c r="E735" s="11"/>
      <c r="F735" s="11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</row>
    <row r="736" spans="1:60" ht="12.75" customHeight="1" x14ac:dyDescent="0.2">
      <c r="A736" s="3"/>
      <c r="B736" s="1"/>
      <c r="C736" s="3"/>
      <c r="D736" s="11"/>
      <c r="E736" s="11"/>
      <c r="F736" s="11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</row>
    <row r="737" spans="1:60" ht="12.75" customHeight="1" x14ac:dyDescent="0.2">
      <c r="A737" s="3"/>
      <c r="B737" s="1"/>
      <c r="C737" s="3"/>
      <c r="D737" s="11"/>
      <c r="E737" s="11"/>
      <c r="F737" s="11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</row>
    <row r="738" spans="1:60" ht="12.75" customHeight="1" x14ac:dyDescent="0.2">
      <c r="A738" s="3"/>
      <c r="B738" s="1"/>
      <c r="C738" s="3"/>
      <c r="D738" s="11"/>
      <c r="E738" s="11"/>
      <c r="F738" s="1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</row>
    <row r="739" spans="1:60" ht="12.75" customHeight="1" x14ac:dyDescent="0.2">
      <c r="A739" s="3"/>
      <c r="B739" s="1"/>
      <c r="C739" s="3"/>
      <c r="D739" s="11"/>
      <c r="E739" s="11"/>
      <c r="F739" s="1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</row>
    <row r="740" spans="1:60" ht="12.75" customHeight="1" x14ac:dyDescent="0.2">
      <c r="A740" s="3"/>
      <c r="B740" s="1"/>
      <c r="C740" s="3"/>
      <c r="D740" s="11"/>
      <c r="E740" s="11"/>
      <c r="F740" s="1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</row>
    <row r="741" spans="1:60" ht="12.75" customHeight="1" x14ac:dyDescent="0.2">
      <c r="A741" s="3"/>
      <c r="B741" s="1"/>
      <c r="C741" s="3"/>
      <c r="D741" s="11"/>
      <c r="E741" s="11"/>
      <c r="F741" s="1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</row>
    <row r="742" spans="1:60" ht="12.75" customHeight="1" x14ac:dyDescent="0.2">
      <c r="A742" s="3"/>
      <c r="B742" s="1"/>
      <c r="C742" s="3"/>
      <c r="D742" s="11"/>
      <c r="E742" s="11"/>
      <c r="F742" s="1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</row>
    <row r="743" spans="1:60" ht="12.75" customHeight="1" x14ac:dyDescent="0.2">
      <c r="A743" s="3"/>
      <c r="B743" s="1"/>
      <c r="C743" s="3"/>
      <c r="D743" s="11"/>
      <c r="E743" s="11"/>
      <c r="F743" s="1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</row>
    <row r="744" spans="1:60" ht="12.75" customHeight="1" x14ac:dyDescent="0.2">
      <c r="A744" s="3"/>
      <c r="B744" s="1"/>
      <c r="C744" s="3"/>
      <c r="D744" s="11"/>
      <c r="E744" s="11"/>
      <c r="F744" s="1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</row>
    <row r="745" spans="1:60" ht="12.75" customHeight="1" x14ac:dyDescent="0.2">
      <c r="A745" s="3"/>
      <c r="B745" s="1"/>
      <c r="C745" s="3"/>
      <c r="D745" s="11"/>
      <c r="E745" s="11"/>
      <c r="F745" s="1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</row>
    <row r="746" spans="1:60" ht="12.75" customHeight="1" x14ac:dyDescent="0.2">
      <c r="A746" s="3"/>
      <c r="B746" s="1"/>
      <c r="C746" s="3"/>
      <c r="D746" s="11"/>
      <c r="E746" s="11"/>
      <c r="F746" s="1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</row>
    <row r="747" spans="1:60" ht="12.75" customHeight="1" x14ac:dyDescent="0.2">
      <c r="A747" s="3"/>
      <c r="B747" s="1"/>
      <c r="C747" s="3"/>
      <c r="D747" s="11"/>
      <c r="E747" s="11"/>
      <c r="F747" s="1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</row>
    <row r="748" spans="1:60" ht="12.75" customHeight="1" x14ac:dyDescent="0.2">
      <c r="A748" s="3"/>
      <c r="B748" s="1"/>
      <c r="C748" s="3"/>
      <c r="D748" s="11"/>
      <c r="E748" s="11"/>
      <c r="F748" s="1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</row>
    <row r="749" spans="1:60" ht="12.75" customHeight="1" x14ac:dyDescent="0.2">
      <c r="A749" s="3"/>
      <c r="B749" s="1"/>
      <c r="C749" s="3"/>
      <c r="D749" s="11"/>
      <c r="E749" s="11"/>
      <c r="F749" s="11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</row>
    <row r="750" spans="1:60" ht="12.75" customHeight="1" x14ac:dyDescent="0.2">
      <c r="A750" s="3"/>
      <c r="B750" s="1"/>
      <c r="C750" s="3"/>
      <c r="D750" s="11"/>
      <c r="E750" s="11"/>
      <c r="F750" s="11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</row>
    <row r="751" spans="1:60" ht="12.75" customHeight="1" x14ac:dyDescent="0.2">
      <c r="A751" s="3"/>
      <c r="B751" s="1"/>
      <c r="C751" s="3"/>
      <c r="D751" s="11"/>
      <c r="E751" s="11"/>
      <c r="F751" s="1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</row>
    <row r="752" spans="1:60" ht="12.75" customHeight="1" x14ac:dyDescent="0.2">
      <c r="A752" s="3"/>
      <c r="B752" s="1"/>
      <c r="C752" s="3"/>
      <c r="D752" s="11"/>
      <c r="E752" s="11"/>
      <c r="F752" s="11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</row>
    <row r="753" spans="1:60" ht="12.75" customHeight="1" x14ac:dyDescent="0.2">
      <c r="A753" s="3"/>
      <c r="B753" s="1"/>
      <c r="C753" s="3"/>
      <c r="D753" s="11"/>
      <c r="E753" s="11"/>
      <c r="F753" s="1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</row>
    <row r="754" spans="1:60" ht="12.75" customHeight="1" x14ac:dyDescent="0.2">
      <c r="A754" s="3"/>
      <c r="B754" s="1"/>
      <c r="C754" s="3"/>
      <c r="D754" s="11"/>
      <c r="E754" s="11"/>
      <c r="F754" s="1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</row>
    <row r="755" spans="1:60" ht="12.75" customHeight="1" x14ac:dyDescent="0.2">
      <c r="A755" s="3"/>
      <c r="B755" s="1"/>
      <c r="C755" s="3"/>
      <c r="D755" s="11"/>
      <c r="E755" s="11"/>
      <c r="F755" s="1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</row>
    <row r="756" spans="1:60" ht="12.75" customHeight="1" x14ac:dyDescent="0.2">
      <c r="A756" s="3"/>
      <c r="B756" s="1"/>
      <c r="C756" s="3"/>
      <c r="D756" s="11"/>
      <c r="E756" s="11"/>
      <c r="F756" s="1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</row>
    <row r="757" spans="1:60" ht="12.75" customHeight="1" x14ac:dyDescent="0.2">
      <c r="A757" s="3"/>
      <c r="B757" s="1"/>
      <c r="C757" s="3"/>
      <c r="D757" s="11"/>
      <c r="E757" s="11"/>
      <c r="F757" s="1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</row>
    <row r="758" spans="1:60" ht="12.75" customHeight="1" x14ac:dyDescent="0.2">
      <c r="A758" s="3"/>
      <c r="B758" s="1"/>
      <c r="C758" s="3"/>
      <c r="D758" s="11"/>
      <c r="E758" s="11"/>
      <c r="F758" s="1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</row>
    <row r="759" spans="1:60" ht="12.75" customHeight="1" x14ac:dyDescent="0.2">
      <c r="A759" s="3"/>
      <c r="B759" s="1"/>
      <c r="C759" s="3"/>
      <c r="D759" s="11"/>
      <c r="E759" s="11"/>
      <c r="F759" s="1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</row>
    <row r="760" spans="1:60" ht="12.75" customHeight="1" x14ac:dyDescent="0.2">
      <c r="A760" s="3"/>
      <c r="B760" s="1"/>
      <c r="C760" s="3"/>
      <c r="D760" s="11"/>
      <c r="E760" s="11"/>
      <c r="F760" s="1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</row>
    <row r="761" spans="1:60" ht="12.75" customHeight="1" x14ac:dyDescent="0.2">
      <c r="A761" s="3"/>
      <c r="B761" s="1"/>
      <c r="C761" s="3"/>
      <c r="D761" s="11"/>
      <c r="E761" s="11"/>
      <c r="F761" s="1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</row>
    <row r="762" spans="1:60" ht="12.75" customHeight="1" x14ac:dyDescent="0.2">
      <c r="A762" s="3"/>
      <c r="B762" s="1"/>
      <c r="C762" s="3"/>
      <c r="D762" s="11"/>
      <c r="E762" s="11"/>
      <c r="F762" s="11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</row>
    <row r="763" spans="1:60" ht="12.75" customHeight="1" x14ac:dyDescent="0.2">
      <c r="A763" s="3"/>
      <c r="B763" s="1"/>
      <c r="C763" s="3"/>
      <c r="D763" s="11"/>
      <c r="E763" s="11"/>
      <c r="F763" s="11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</row>
    <row r="764" spans="1:60" ht="12.75" customHeight="1" x14ac:dyDescent="0.2">
      <c r="A764" s="3"/>
      <c r="B764" s="1"/>
      <c r="C764" s="3"/>
      <c r="D764" s="11"/>
      <c r="E764" s="11"/>
      <c r="F764" s="11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</row>
    <row r="765" spans="1:60" ht="12.75" customHeight="1" x14ac:dyDescent="0.2">
      <c r="A765" s="3"/>
      <c r="B765" s="1"/>
      <c r="C765" s="3"/>
      <c r="D765" s="11"/>
      <c r="E765" s="11"/>
      <c r="F765" s="11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</row>
    <row r="766" spans="1:60" ht="12.75" customHeight="1" x14ac:dyDescent="0.2">
      <c r="A766" s="3"/>
      <c r="B766" s="1"/>
      <c r="C766" s="3"/>
      <c r="D766" s="11"/>
      <c r="E766" s="11"/>
      <c r="F766" s="1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</row>
    <row r="767" spans="1:60" ht="12.75" customHeight="1" x14ac:dyDescent="0.2">
      <c r="A767" s="3"/>
      <c r="B767" s="1"/>
      <c r="C767" s="3"/>
      <c r="D767" s="11"/>
      <c r="E767" s="11"/>
      <c r="F767" s="1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</row>
    <row r="768" spans="1:60" ht="12.75" customHeight="1" x14ac:dyDescent="0.2">
      <c r="A768" s="3"/>
      <c r="B768" s="1"/>
      <c r="C768" s="3"/>
      <c r="D768" s="11"/>
      <c r="E768" s="11"/>
      <c r="F768" s="1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</row>
    <row r="769" spans="1:60" ht="12.75" customHeight="1" x14ac:dyDescent="0.2">
      <c r="A769" s="3"/>
      <c r="B769" s="1"/>
      <c r="C769" s="3"/>
      <c r="D769" s="11"/>
      <c r="E769" s="11"/>
      <c r="F769" s="1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</row>
    <row r="770" spans="1:60" ht="12.75" customHeight="1" x14ac:dyDescent="0.2">
      <c r="A770" s="3"/>
      <c r="B770" s="1"/>
      <c r="C770" s="3"/>
      <c r="D770" s="11"/>
      <c r="E770" s="11"/>
      <c r="F770" s="1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</row>
    <row r="771" spans="1:60" ht="12.75" customHeight="1" x14ac:dyDescent="0.2">
      <c r="A771" s="3"/>
      <c r="B771" s="1"/>
      <c r="C771" s="3"/>
      <c r="D771" s="11"/>
      <c r="E771" s="11"/>
      <c r="F771" s="1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</row>
    <row r="772" spans="1:60" ht="12.75" customHeight="1" x14ac:dyDescent="0.2">
      <c r="A772" s="3"/>
      <c r="B772" s="1"/>
      <c r="C772" s="3"/>
      <c r="D772" s="11"/>
      <c r="E772" s="11"/>
      <c r="F772" s="11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</row>
    <row r="773" spans="1:60" ht="12.75" customHeight="1" x14ac:dyDescent="0.2">
      <c r="A773" s="3"/>
      <c r="B773" s="1"/>
      <c r="C773" s="3"/>
      <c r="D773" s="11"/>
      <c r="E773" s="11"/>
      <c r="F773" s="1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</row>
    <row r="774" spans="1:60" ht="12.75" customHeight="1" x14ac:dyDescent="0.2">
      <c r="A774" s="3"/>
      <c r="B774" s="1"/>
      <c r="C774" s="3"/>
      <c r="D774" s="11"/>
      <c r="E774" s="11"/>
      <c r="F774" s="11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</row>
    <row r="775" spans="1:60" ht="12.75" customHeight="1" x14ac:dyDescent="0.2">
      <c r="A775" s="3"/>
      <c r="B775" s="1"/>
      <c r="C775" s="3"/>
      <c r="D775" s="11"/>
      <c r="E775" s="11"/>
      <c r="F775" s="1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</row>
    <row r="776" spans="1:60" ht="12.75" customHeight="1" x14ac:dyDescent="0.2">
      <c r="A776" s="3"/>
      <c r="B776" s="1"/>
      <c r="C776" s="3"/>
      <c r="D776" s="11"/>
      <c r="E776" s="11"/>
      <c r="F776" s="1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</row>
    <row r="777" spans="1:60" ht="12.75" customHeight="1" x14ac:dyDescent="0.2">
      <c r="A777" s="3"/>
      <c r="B777" s="1"/>
      <c r="C777" s="3"/>
      <c r="D777" s="11"/>
      <c r="E777" s="11"/>
      <c r="F777" s="11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</row>
    <row r="778" spans="1:60" ht="12.75" customHeight="1" x14ac:dyDescent="0.2">
      <c r="A778" s="3"/>
      <c r="B778" s="1"/>
      <c r="C778" s="3"/>
      <c r="D778" s="11"/>
      <c r="E778" s="11"/>
      <c r="F778" s="1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</row>
    <row r="779" spans="1:60" ht="12.75" customHeight="1" x14ac:dyDescent="0.2">
      <c r="A779" s="3"/>
      <c r="B779" s="1"/>
      <c r="C779" s="3"/>
      <c r="D779" s="11"/>
      <c r="E779" s="11"/>
      <c r="F779" s="11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</row>
    <row r="780" spans="1:60" ht="12.75" customHeight="1" x14ac:dyDescent="0.2">
      <c r="A780" s="3"/>
      <c r="B780" s="1"/>
      <c r="C780" s="3"/>
      <c r="D780" s="11"/>
      <c r="E780" s="11"/>
      <c r="F780" s="1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</row>
    <row r="781" spans="1:60" ht="12.75" customHeight="1" x14ac:dyDescent="0.2">
      <c r="A781" s="3"/>
      <c r="B781" s="1"/>
      <c r="C781" s="3"/>
      <c r="D781" s="11"/>
      <c r="E781" s="11"/>
      <c r="F781" s="1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</row>
    <row r="782" spans="1:60" ht="12.75" customHeight="1" x14ac:dyDescent="0.2">
      <c r="A782" s="3"/>
      <c r="B782" s="1"/>
      <c r="C782" s="3"/>
      <c r="D782" s="11"/>
      <c r="E782" s="11"/>
      <c r="F782" s="1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</row>
    <row r="783" spans="1:60" ht="12.75" customHeight="1" x14ac:dyDescent="0.2">
      <c r="A783" s="3"/>
      <c r="B783" s="1"/>
      <c r="C783" s="3"/>
      <c r="D783" s="11"/>
      <c r="E783" s="11"/>
      <c r="F783" s="1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</row>
    <row r="784" spans="1:60" ht="12.75" customHeight="1" x14ac:dyDescent="0.2">
      <c r="A784" s="3"/>
      <c r="B784" s="1"/>
      <c r="C784" s="3"/>
      <c r="D784" s="11"/>
      <c r="E784" s="11"/>
      <c r="F784" s="1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</row>
    <row r="785" spans="1:60" ht="12.75" customHeight="1" x14ac:dyDescent="0.2">
      <c r="A785" s="3"/>
      <c r="B785" s="1"/>
      <c r="C785" s="3"/>
      <c r="D785" s="11"/>
      <c r="E785" s="11"/>
      <c r="F785" s="11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</row>
    <row r="786" spans="1:60" ht="12.75" customHeight="1" x14ac:dyDescent="0.2">
      <c r="A786" s="3"/>
      <c r="B786" s="1"/>
      <c r="C786" s="3"/>
      <c r="D786" s="11"/>
      <c r="E786" s="11"/>
      <c r="F786" s="1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</row>
    <row r="787" spans="1:60" ht="12.75" customHeight="1" x14ac:dyDescent="0.2">
      <c r="A787" s="3"/>
      <c r="B787" s="1"/>
      <c r="C787" s="3"/>
      <c r="D787" s="11"/>
      <c r="E787" s="11"/>
      <c r="F787" s="11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</row>
    <row r="788" spans="1:60" ht="12.75" customHeight="1" x14ac:dyDescent="0.2">
      <c r="A788" s="3"/>
      <c r="B788" s="1"/>
      <c r="C788" s="3"/>
      <c r="D788" s="11"/>
      <c r="E788" s="11"/>
      <c r="F788" s="11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</row>
    <row r="789" spans="1:60" ht="12.75" customHeight="1" x14ac:dyDescent="0.2">
      <c r="A789" s="3"/>
      <c r="B789" s="1"/>
      <c r="C789" s="3"/>
      <c r="D789" s="11"/>
      <c r="E789" s="11"/>
      <c r="F789" s="1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</row>
    <row r="790" spans="1:60" ht="12.75" customHeight="1" x14ac:dyDescent="0.2">
      <c r="A790" s="3"/>
      <c r="B790" s="1"/>
      <c r="C790" s="3"/>
      <c r="D790" s="11"/>
      <c r="E790" s="11"/>
      <c r="F790" s="1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</row>
    <row r="791" spans="1:60" ht="12.75" customHeight="1" x14ac:dyDescent="0.2">
      <c r="A791" s="3"/>
      <c r="B791" s="1"/>
      <c r="C791" s="3"/>
      <c r="D791" s="11"/>
      <c r="E791" s="11"/>
      <c r="F791" s="1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</row>
    <row r="792" spans="1:60" ht="12.75" customHeight="1" x14ac:dyDescent="0.2">
      <c r="A792" s="3"/>
      <c r="B792" s="1"/>
      <c r="C792" s="3"/>
      <c r="D792" s="11"/>
      <c r="E792" s="11"/>
      <c r="F792" s="1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</row>
    <row r="793" spans="1:60" ht="12.75" customHeight="1" x14ac:dyDescent="0.2">
      <c r="A793" s="3"/>
      <c r="B793" s="1"/>
      <c r="C793" s="3"/>
      <c r="D793" s="11"/>
      <c r="E793" s="11"/>
      <c r="F793" s="1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</row>
    <row r="794" spans="1:60" ht="12.75" customHeight="1" x14ac:dyDescent="0.2">
      <c r="A794" s="3"/>
      <c r="B794" s="1"/>
      <c r="C794" s="3"/>
      <c r="D794" s="11"/>
      <c r="E794" s="11"/>
      <c r="F794" s="1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</row>
    <row r="795" spans="1:60" ht="12.75" customHeight="1" x14ac:dyDescent="0.2">
      <c r="A795" s="3"/>
      <c r="B795" s="1"/>
      <c r="C795" s="3"/>
      <c r="D795" s="11"/>
      <c r="E795" s="11"/>
      <c r="F795" s="1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</row>
    <row r="796" spans="1:60" ht="12.75" customHeight="1" x14ac:dyDescent="0.2">
      <c r="A796" s="3"/>
      <c r="B796" s="1"/>
      <c r="C796" s="3"/>
      <c r="D796" s="11"/>
      <c r="E796" s="11"/>
      <c r="F796" s="1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</row>
    <row r="797" spans="1:60" ht="12.75" customHeight="1" x14ac:dyDescent="0.2">
      <c r="A797" s="3"/>
      <c r="B797" s="1"/>
      <c r="C797" s="3"/>
      <c r="D797" s="11"/>
      <c r="E797" s="11"/>
      <c r="F797" s="1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</row>
    <row r="798" spans="1:60" ht="12.75" customHeight="1" x14ac:dyDescent="0.2">
      <c r="A798" s="3"/>
      <c r="B798" s="1"/>
      <c r="C798" s="3"/>
      <c r="D798" s="11"/>
      <c r="E798" s="11"/>
      <c r="F798" s="1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</row>
    <row r="799" spans="1:60" ht="12.75" customHeight="1" x14ac:dyDescent="0.2">
      <c r="A799" s="3"/>
      <c r="B799" s="1"/>
      <c r="C799" s="3"/>
      <c r="D799" s="11"/>
      <c r="E799" s="11"/>
      <c r="F799" s="1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</row>
    <row r="800" spans="1:60" ht="12.75" customHeight="1" x14ac:dyDescent="0.2">
      <c r="A800" s="3"/>
      <c r="B800" s="1"/>
      <c r="C800" s="3"/>
      <c r="D800" s="11"/>
      <c r="E800" s="11"/>
      <c r="F800" s="11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</row>
    <row r="801" spans="1:60" ht="12.75" customHeight="1" x14ac:dyDescent="0.2">
      <c r="A801" s="3"/>
      <c r="B801" s="1"/>
      <c r="C801" s="3"/>
      <c r="D801" s="11"/>
      <c r="E801" s="11"/>
      <c r="F801" s="1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</row>
    <row r="802" spans="1:60" ht="12.75" customHeight="1" x14ac:dyDescent="0.2">
      <c r="A802" s="3"/>
      <c r="B802" s="1"/>
      <c r="C802" s="3"/>
      <c r="D802" s="11"/>
      <c r="E802" s="11"/>
      <c r="F802" s="1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</row>
    <row r="803" spans="1:60" ht="12.75" customHeight="1" x14ac:dyDescent="0.2">
      <c r="A803" s="3"/>
      <c r="B803" s="1"/>
      <c r="C803" s="3"/>
      <c r="D803" s="11"/>
      <c r="E803" s="11"/>
      <c r="F803" s="1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</row>
    <row r="804" spans="1:60" ht="12.75" customHeight="1" x14ac:dyDescent="0.2">
      <c r="A804" s="3"/>
      <c r="B804" s="1"/>
      <c r="C804" s="3"/>
      <c r="D804" s="11"/>
      <c r="E804" s="11"/>
      <c r="F804" s="1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</row>
    <row r="805" spans="1:60" ht="12.75" customHeight="1" x14ac:dyDescent="0.2">
      <c r="A805" s="3"/>
      <c r="B805" s="1"/>
      <c r="C805" s="3"/>
      <c r="D805" s="11"/>
      <c r="E805" s="11"/>
      <c r="F805" s="1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</row>
    <row r="806" spans="1:60" ht="12.75" customHeight="1" x14ac:dyDescent="0.2">
      <c r="A806" s="3"/>
      <c r="B806" s="1"/>
      <c r="C806" s="3"/>
      <c r="D806" s="11"/>
      <c r="E806" s="11"/>
      <c r="F806" s="1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</row>
    <row r="807" spans="1:60" ht="12.75" customHeight="1" x14ac:dyDescent="0.2">
      <c r="A807" s="3"/>
      <c r="B807" s="1"/>
      <c r="C807" s="3"/>
      <c r="D807" s="11"/>
      <c r="E807" s="11"/>
      <c r="F807" s="1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</row>
    <row r="808" spans="1:60" ht="12.75" customHeight="1" x14ac:dyDescent="0.2">
      <c r="A808" s="3"/>
      <c r="B808" s="1"/>
      <c r="C808" s="3"/>
      <c r="D808" s="11"/>
      <c r="E808" s="11"/>
      <c r="F808" s="1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</row>
    <row r="809" spans="1:60" ht="12.75" customHeight="1" x14ac:dyDescent="0.2">
      <c r="A809" s="3"/>
      <c r="B809" s="1"/>
      <c r="C809" s="3"/>
      <c r="D809" s="11"/>
      <c r="E809" s="11"/>
      <c r="F809" s="1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</row>
    <row r="810" spans="1:60" ht="12.75" customHeight="1" x14ac:dyDescent="0.2">
      <c r="A810" s="3"/>
      <c r="B810" s="1"/>
      <c r="C810" s="3"/>
      <c r="D810" s="11"/>
      <c r="E810" s="11"/>
      <c r="F810" s="1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</row>
    <row r="811" spans="1:60" ht="12.75" customHeight="1" x14ac:dyDescent="0.2">
      <c r="A811" s="3"/>
      <c r="B811" s="1"/>
      <c r="C811" s="3"/>
      <c r="D811" s="11"/>
      <c r="E811" s="11"/>
      <c r="F811" s="1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</row>
    <row r="812" spans="1:60" ht="12.75" customHeight="1" x14ac:dyDescent="0.2">
      <c r="A812" s="3"/>
      <c r="B812" s="1"/>
      <c r="C812" s="3"/>
      <c r="D812" s="11"/>
      <c r="E812" s="11"/>
      <c r="F812" s="1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</row>
    <row r="813" spans="1:60" ht="12.75" customHeight="1" x14ac:dyDescent="0.2">
      <c r="A813" s="3"/>
      <c r="B813" s="1"/>
      <c r="C813" s="3"/>
      <c r="D813" s="11"/>
      <c r="E813" s="11"/>
      <c r="F813" s="1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</row>
    <row r="814" spans="1:60" ht="12.75" customHeight="1" x14ac:dyDescent="0.2">
      <c r="A814" s="3"/>
      <c r="B814" s="1"/>
      <c r="C814" s="3"/>
      <c r="D814" s="11"/>
      <c r="E814" s="11"/>
      <c r="F814" s="1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</row>
    <row r="815" spans="1:60" ht="12.75" customHeight="1" x14ac:dyDescent="0.2">
      <c r="A815" s="3"/>
      <c r="B815" s="1"/>
      <c r="C815" s="3"/>
      <c r="D815" s="11"/>
      <c r="E815" s="11"/>
      <c r="F815" s="1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</row>
    <row r="816" spans="1:60" ht="12.75" customHeight="1" x14ac:dyDescent="0.2">
      <c r="A816" s="3"/>
      <c r="B816" s="1"/>
      <c r="C816" s="3"/>
      <c r="D816" s="11"/>
      <c r="E816" s="11"/>
      <c r="F816" s="1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</row>
    <row r="817" spans="1:60" ht="12.75" customHeight="1" x14ac:dyDescent="0.2">
      <c r="A817" s="3"/>
      <c r="B817" s="1"/>
      <c r="C817" s="3"/>
      <c r="D817" s="11"/>
      <c r="E817" s="11"/>
      <c r="F817" s="1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</row>
    <row r="818" spans="1:60" ht="12.75" customHeight="1" x14ac:dyDescent="0.2">
      <c r="A818" s="3"/>
      <c r="B818" s="1"/>
      <c r="C818" s="3"/>
      <c r="D818" s="11"/>
      <c r="E818" s="11"/>
      <c r="F818" s="11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</row>
    <row r="819" spans="1:60" ht="12.75" customHeight="1" x14ac:dyDescent="0.2">
      <c r="A819" s="3"/>
      <c r="B819" s="1"/>
      <c r="C819" s="3"/>
      <c r="D819" s="11"/>
      <c r="E819" s="11"/>
      <c r="F819" s="1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</row>
    <row r="820" spans="1:60" ht="12.75" customHeight="1" x14ac:dyDescent="0.2">
      <c r="A820" s="3"/>
      <c r="B820" s="1"/>
      <c r="C820" s="3"/>
      <c r="D820" s="11"/>
      <c r="E820" s="11"/>
      <c r="F820" s="11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</row>
    <row r="821" spans="1:60" ht="12.75" customHeight="1" x14ac:dyDescent="0.2">
      <c r="A821" s="3"/>
      <c r="B821" s="1"/>
      <c r="C821" s="3"/>
      <c r="D821" s="11"/>
      <c r="E821" s="11"/>
      <c r="F821" s="1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</row>
    <row r="822" spans="1:60" ht="12.75" customHeight="1" x14ac:dyDescent="0.2">
      <c r="A822" s="3"/>
      <c r="B822" s="1"/>
      <c r="C822" s="3"/>
      <c r="D822" s="11"/>
      <c r="E822" s="11"/>
      <c r="F822" s="11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</row>
    <row r="823" spans="1:60" ht="12.75" customHeight="1" x14ac:dyDescent="0.2">
      <c r="A823" s="3"/>
      <c r="B823" s="1"/>
      <c r="C823" s="3"/>
      <c r="D823" s="11"/>
      <c r="E823" s="11"/>
      <c r="F823" s="1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</row>
    <row r="824" spans="1:60" ht="12.75" customHeight="1" x14ac:dyDescent="0.2">
      <c r="A824" s="3"/>
      <c r="B824" s="1"/>
      <c r="C824" s="3"/>
      <c r="D824" s="11"/>
      <c r="E824" s="11"/>
      <c r="F824" s="1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</row>
    <row r="825" spans="1:60" ht="12.75" customHeight="1" x14ac:dyDescent="0.2">
      <c r="A825" s="3"/>
      <c r="B825" s="1"/>
      <c r="C825" s="3"/>
      <c r="D825" s="11"/>
      <c r="E825" s="11"/>
      <c r="F825" s="1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</row>
    <row r="826" spans="1:60" ht="12.75" customHeight="1" x14ac:dyDescent="0.2">
      <c r="A826" s="3"/>
      <c r="B826" s="1"/>
      <c r="C826" s="3"/>
      <c r="D826" s="11"/>
      <c r="E826" s="11"/>
      <c r="F826" s="11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</row>
    <row r="827" spans="1:60" ht="12.75" customHeight="1" x14ac:dyDescent="0.2">
      <c r="A827" s="3"/>
      <c r="B827" s="1"/>
      <c r="C827" s="3"/>
      <c r="D827" s="11"/>
      <c r="E827" s="11"/>
      <c r="F827" s="1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</row>
    <row r="828" spans="1:60" ht="12.75" customHeight="1" x14ac:dyDescent="0.2">
      <c r="A828" s="3"/>
      <c r="B828" s="1"/>
      <c r="C828" s="3"/>
      <c r="D828" s="11"/>
      <c r="E828" s="11"/>
      <c r="F828" s="1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</row>
    <row r="829" spans="1:60" ht="12.75" customHeight="1" x14ac:dyDescent="0.2">
      <c r="A829" s="3"/>
      <c r="B829" s="1"/>
      <c r="C829" s="3"/>
      <c r="D829" s="11"/>
      <c r="E829" s="11"/>
      <c r="F829" s="1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</row>
    <row r="830" spans="1:60" ht="12.75" customHeight="1" x14ac:dyDescent="0.2">
      <c r="A830" s="3"/>
      <c r="B830" s="1"/>
      <c r="C830" s="3"/>
      <c r="D830" s="11"/>
      <c r="E830" s="11"/>
      <c r="F830" s="11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</row>
    <row r="831" spans="1:60" ht="12.75" customHeight="1" x14ac:dyDescent="0.2">
      <c r="A831" s="3"/>
      <c r="B831" s="1"/>
      <c r="C831" s="3"/>
      <c r="D831" s="11"/>
      <c r="E831" s="11"/>
      <c r="F831" s="11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</row>
    <row r="832" spans="1:60" ht="12.75" customHeight="1" x14ac:dyDescent="0.2">
      <c r="A832" s="3"/>
      <c r="B832" s="1"/>
      <c r="C832" s="3"/>
      <c r="D832" s="11"/>
      <c r="E832" s="11"/>
      <c r="F832" s="11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</row>
    <row r="833" spans="1:60" ht="12.75" customHeight="1" x14ac:dyDescent="0.2">
      <c r="A833" s="3"/>
      <c r="B833" s="1"/>
      <c r="C833" s="3"/>
      <c r="D833" s="11"/>
      <c r="E833" s="11"/>
      <c r="F833" s="1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</row>
    <row r="834" spans="1:60" ht="12.75" customHeight="1" x14ac:dyDescent="0.2">
      <c r="A834" s="3"/>
      <c r="B834" s="1"/>
      <c r="C834" s="3"/>
      <c r="D834" s="11"/>
      <c r="E834" s="11"/>
      <c r="F834" s="1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</row>
    <row r="835" spans="1:60" ht="12.75" customHeight="1" x14ac:dyDescent="0.2">
      <c r="A835" s="3"/>
      <c r="B835" s="1"/>
      <c r="C835" s="3"/>
      <c r="D835" s="11"/>
      <c r="E835" s="11"/>
      <c r="F835" s="1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</row>
    <row r="836" spans="1:60" ht="12.75" customHeight="1" x14ac:dyDescent="0.2">
      <c r="A836" s="3"/>
      <c r="B836" s="1"/>
      <c r="C836" s="3"/>
      <c r="D836" s="11"/>
      <c r="E836" s="11"/>
      <c r="F836" s="1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</row>
    <row r="837" spans="1:60" ht="12.75" customHeight="1" x14ac:dyDescent="0.2">
      <c r="A837" s="3"/>
      <c r="B837" s="1"/>
      <c r="C837" s="3"/>
      <c r="D837" s="11"/>
      <c r="E837" s="11"/>
      <c r="F837" s="1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</row>
    <row r="838" spans="1:60" ht="12.75" customHeight="1" x14ac:dyDescent="0.2">
      <c r="A838" s="3"/>
      <c r="B838" s="1"/>
      <c r="C838" s="3"/>
      <c r="D838" s="11"/>
      <c r="E838" s="11"/>
      <c r="F838" s="1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</row>
    <row r="839" spans="1:60" ht="12.75" customHeight="1" x14ac:dyDescent="0.2">
      <c r="A839" s="3"/>
      <c r="B839" s="1"/>
      <c r="C839" s="3"/>
      <c r="D839" s="11"/>
      <c r="E839" s="11"/>
      <c r="F839" s="11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</row>
    <row r="840" spans="1:60" ht="12.75" customHeight="1" x14ac:dyDescent="0.2">
      <c r="A840" s="3"/>
      <c r="B840" s="1"/>
      <c r="C840" s="3"/>
      <c r="D840" s="11"/>
      <c r="E840" s="11"/>
      <c r="F840" s="11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</row>
    <row r="841" spans="1:60" ht="12.75" customHeight="1" x14ac:dyDescent="0.2">
      <c r="A841" s="3"/>
      <c r="B841" s="1"/>
      <c r="C841" s="3"/>
      <c r="D841" s="11"/>
      <c r="E841" s="11"/>
      <c r="F841" s="11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</row>
    <row r="842" spans="1:60" ht="12.75" customHeight="1" x14ac:dyDescent="0.2">
      <c r="A842" s="3"/>
      <c r="B842" s="1"/>
      <c r="C842" s="3"/>
      <c r="D842" s="11"/>
      <c r="E842" s="11"/>
      <c r="F842" s="11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</row>
    <row r="843" spans="1:60" ht="12.75" customHeight="1" x14ac:dyDescent="0.2">
      <c r="A843" s="3"/>
      <c r="B843" s="1"/>
      <c r="C843" s="3"/>
      <c r="D843" s="11"/>
      <c r="E843" s="11"/>
      <c r="F843" s="11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</row>
    <row r="844" spans="1:60" ht="12.75" customHeight="1" x14ac:dyDescent="0.2">
      <c r="A844" s="3"/>
      <c r="B844" s="1"/>
      <c r="C844" s="3"/>
      <c r="D844" s="11"/>
      <c r="E844" s="11"/>
      <c r="F844" s="11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</row>
    <row r="845" spans="1:60" ht="12.75" customHeight="1" x14ac:dyDescent="0.2">
      <c r="A845" s="3"/>
      <c r="B845" s="1"/>
      <c r="C845" s="3"/>
      <c r="D845" s="11"/>
      <c r="E845" s="11"/>
      <c r="F845" s="11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</row>
    <row r="846" spans="1:60" ht="12.75" customHeight="1" x14ac:dyDescent="0.2">
      <c r="A846" s="3"/>
      <c r="B846" s="1"/>
      <c r="C846" s="3"/>
      <c r="D846" s="11"/>
      <c r="E846" s="11"/>
      <c r="F846" s="11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</row>
    <row r="847" spans="1:60" ht="12.75" customHeight="1" x14ac:dyDescent="0.2">
      <c r="A847" s="3"/>
      <c r="B847" s="1"/>
      <c r="C847" s="3"/>
      <c r="D847" s="11"/>
      <c r="E847" s="11"/>
      <c r="F847" s="11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</row>
    <row r="848" spans="1:60" ht="12.75" customHeight="1" x14ac:dyDescent="0.2">
      <c r="A848" s="3"/>
      <c r="B848" s="1"/>
      <c r="C848" s="3"/>
      <c r="D848" s="11"/>
      <c r="E848" s="11"/>
      <c r="F848" s="1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</row>
    <row r="849" spans="1:60" ht="12.75" customHeight="1" x14ac:dyDescent="0.2">
      <c r="A849" s="3"/>
      <c r="B849" s="1"/>
      <c r="C849" s="3"/>
      <c r="D849" s="11"/>
      <c r="E849" s="11"/>
      <c r="F849" s="11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</row>
    <row r="850" spans="1:60" ht="12.75" customHeight="1" x14ac:dyDescent="0.2">
      <c r="A850" s="3"/>
      <c r="B850" s="1"/>
      <c r="C850" s="3"/>
      <c r="D850" s="11"/>
      <c r="E850" s="11"/>
      <c r="F850" s="1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</row>
    <row r="851" spans="1:60" ht="12.75" customHeight="1" x14ac:dyDescent="0.2">
      <c r="A851" s="3"/>
      <c r="B851" s="1"/>
      <c r="C851" s="3"/>
      <c r="D851" s="11"/>
      <c r="E851" s="11"/>
      <c r="F851" s="11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</row>
    <row r="852" spans="1:60" ht="12.75" customHeight="1" x14ac:dyDescent="0.2">
      <c r="A852" s="3"/>
      <c r="B852" s="1"/>
      <c r="C852" s="3"/>
      <c r="D852" s="11"/>
      <c r="E852" s="11"/>
      <c r="F852" s="11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</row>
    <row r="853" spans="1:60" ht="12.75" customHeight="1" x14ac:dyDescent="0.2">
      <c r="A853" s="3"/>
      <c r="B853" s="1"/>
      <c r="C853" s="3"/>
      <c r="D853" s="11"/>
      <c r="E853" s="11"/>
      <c r="F853" s="11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</row>
    <row r="854" spans="1:60" ht="12.75" customHeight="1" x14ac:dyDescent="0.2">
      <c r="A854" s="3"/>
      <c r="B854" s="1"/>
      <c r="C854" s="3"/>
      <c r="D854" s="11"/>
      <c r="E854" s="11"/>
      <c r="F854" s="11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</row>
    <row r="855" spans="1:60" ht="12.75" customHeight="1" x14ac:dyDescent="0.2">
      <c r="A855" s="3"/>
      <c r="B855" s="1"/>
      <c r="C855" s="3"/>
      <c r="D855" s="11"/>
      <c r="E855" s="11"/>
      <c r="F855" s="1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</row>
    <row r="856" spans="1:60" ht="12.75" customHeight="1" x14ac:dyDescent="0.2">
      <c r="A856" s="3"/>
      <c r="B856" s="1"/>
      <c r="C856" s="3"/>
      <c r="D856" s="11"/>
      <c r="E856" s="11"/>
      <c r="F856" s="1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</row>
    <row r="857" spans="1:60" ht="12.75" customHeight="1" x14ac:dyDescent="0.2">
      <c r="A857" s="3"/>
      <c r="B857" s="1"/>
      <c r="C857" s="3"/>
      <c r="D857" s="11"/>
      <c r="E857" s="11"/>
      <c r="F857" s="1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</row>
    <row r="858" spans="1:60" ht="12.75" customHeight="1" x14ac:dyDescent="0.2">
      <c r="A858" s="3"/>
      <c r="B858" s="1"/>
      <c r="C858" s="3"/>
      <c r="D858" s="11"/>
      <c r="E858" s="11"/>
      <c r="F858" s="1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</row>
    <row r="859" spans="1:60" ht="12.75" customHeight="1" x14ac:dyDescent="0.2">
      <c r="A859" s="3"/>
      <c r="B859" s="1"/>
      <c r="C859" s="3"/>
      <c r="D859" s="11"/>
      <c r="E859" s="11"/>
      <c r="F859" s="1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</row>
    <row r="860" spans="1:60" ht="12.75" customHeight="1" x14ac:dyDescent="0.2">
      <c r="A860" s="3"/>
      <c r="B860" s="1"/>
      <c r="C860" s="3"/>
      <c r="D860" s="11"/>
      <c r="E860" s="11"/>
      <c r="F860" s="1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</row>
    <row r="861" spans="1:60" ht="12.75" customHeight="1" x14ac:dyDescent="0.2">
      <c r="A861" s="3"/>
      <c r="B861" s="1"/>
      <c r="C861" s="3"/>
      <c r="D861" s="11"/>
      <c r="E861" s="11"/>
      <c r="F861" s="1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</row>
    <row r="862" spans="1:60" ht="12.75" customHeight="1" x14ac:dyDescent="0.2">
      <c r="A862" s="3"/>
      <c r="B862" s="1"/>
      <c r="C862" s="3"/>
      <c r="D862" s="11"/>
      <c r="E862" s="11"/>
      <c r="F862" s="1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</row>
    <row r="863" spans="1:60" ht="12.75" customHeight="1" x14ac:dyDescent="0.2">
      <c r="A863" s="3"/>
      <c r="B863" s="1"/>
      <c r="C863" s="3"/>
      <c r="D863" s="11"/>
      <c r="E863" s="11"/>
      <c r="F863" s="1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</row>
    <row r="864" spans="1:60" ht="12.75" customHeight="1" x14ac:dyDescent="0.2">
      <c r="A864" s="3"/>
      <c r="B864" s="1"/>
      <c r="C864" s="3"/>
      <c r="D864" s="11"/>
      <c r="E864" s="11"/>
      <c r="F864" s="11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</row>
    <row r="865" spans="1:60" ht="12.75" customHeight="1" x14ac:dyDescent="0.2">
      <c r="A865" s="3"/>
      <c r="B865" s="1"/>
      <c r="C865" s="3"/>
      <c r="D865" s="11"/>
      <c r="E865" s="11"/>
      <c r="F865" s="11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</row>
    <row r="866" spans="1:60" ht="12.75" customHeight="1" x14ac:dyDescent="0.2">
      <c r="A866" s="3"/>
      <c r="B866" s="1"/>
      <c r="C866" s="3"/>
      <c r="D866" s="11"/>
      <c r="E866" s="11"/>
      <c r="F866" s="11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</row>
    <row r="867" spans="1:60" ht="12.75" customHeight="1" x14ac:dyDescent="0.2">
      <c r="A867" s="3"/>
      <c r="B867" s="1"/>
      <c r="C867" s="3"/>
      <c r="D867" s="11"/>
      <c r="E867" s="11"/>
      <c r="F867" s="11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</row>
    <row r="868" spans="1:60" ht="12.75" customHeight="1" x14ac:dyDescent="0.2">
      <c r="A868" s="3"/>
      <c r="B868" s="1"/>
      <c r="C868" s="3"/>
      <c r="D868" s="11"/>
      <c r="E868" s="11"/>
      <c r="F868" s="11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</row>
    <row r="869" spans="1:60" ht="12.75" customHeight="1" x14ac:dyDescent="0.2">
      <c r="A869" s="3"/>
      <c r="B869" s="1"/>
      <c r="C869" s="3"/>
      <c r="D869" s="11"/>
      <c r="E869" s="11"/>
      <c r="F869" s="11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</row>
    <row r="870" spans="1:60" ht="12.75" customHeight="1" x14ac:dyDescent="0.2">
      <c r="A870" s="3"/>
      <c r="B870" s="1"/>
      <c r="C870" s="3"/>
      <c r="D870" s="11"/>
      <c r="E870" s="11"/>
      <c r="F870" s="11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</row>
    <row r="871" spans="1:60" ht="12.75" customHeight="1" x14ac:dyDescent="0.2">
      <c r="A871" s="3"/>
      <c r="B871" s="1"/>
      <c r="C871" s="3"/>
      <c r="D871" s="11"/>
      <c r="E871" s="11"/>
      <c r="F871" s="11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</row>
    <row r="872" spans="1:60" ht="12.75" customHeight="1" x14ac:dyDescent="0.2">
      <c r="A872" s="3"/>
      <c r="B872" s="1"/>
      <c r="C872" s="3"/>
      <c r="D872" s="11"/>
      <c r="E872" s="11"/>
      <c r="F872" s="11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</row>
    <row r="873" spans="1:60" ht="12.75" customHeight="1" x14ac:dyDescent="0.2">
      <c r="A873" s="3"/>
      <c r="B873" s="1"/>
      <c r="C873" s="3"/>
      <c r="D873" s="11"/>
      <c r="E873" s="11"/>
      <c r="F873" s="11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</row>
    <row r="874" spans="1:60" ht="12.75" customHeight="1" x14ac:dyDescent="0.2">
      <c r="A874" s="3"/>
      <c r="B874" s="1"/>
      <c r="C874" s="3"/>
      <c r="D874" s="11"/>
      <c r="E874" s="11"/>
      <c r="F874" s="11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</row>
    <row r="875" spans="1:60" ht="12.75" customHeight="1" x14ac:dyDescent="0.2">
      <c r="A875" s="3"/>
      <c r="B875" s="1"/>
      <c r="C875" s="3"/>
      <c r="D875" s="11"/>
      <c r="E875" s="11"/>
      <c r="F875" s="11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</row>
    <row r="876" spans="1:60" ht="12.75" customHeight="1" x14ac:dyDescent="0.2">
      <c r="A876" s="3"/>
      <c r="B876" s="1"/>
      <c r="C876" s="3"/>
      <c r="D876" s="11"/>
      <c r="E876" s="11"/>
      <c r="F876" s="11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</row>
    <row r="877" spans="1:60" ht="12.75" customHeight="1" x14ac:dyDescent="0.2">
      <c r="A877" s="3"/>
      <c r="B877" s="1"/>
      <c r="C877" s="3"/>
      <c r="D877" s="11"/>
      <c r="E877" s="11"/>
      <c r="F877" s="11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</row>
    <row r="878" spans="1:60" ht="12.75" customHeight="1" x14ac:dyDescent="0.2">
      <c r="A878" s="3"/>
      <c r="B878" s="1"/>
      <c r="C878" s="3"/>
      <c r="D878" s="11"/>
      <c r="E878" s="11"/>
      <c r="F878" s="11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</row>
    <row r="879" spans="1:60" ht="12.75" customHeight="1" x14ac:dyDescent="0.2">
      <c r="A879" s="3"/>
      <c r="B879" s="1"/>
      <c r="C879" s="3"/>
      <c r="D879" s="11"/>
      <c r="E879" s="11"/>
      <c r="F879" s="11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</row>
    <row r="880" spans="1:60" ht="12.75" customHeight="1" x14ac:dyDescent="0.2">
      <c r="A880" s="3"/>
      <c r="B880" s="1"/>
      <c r="C880" s="3"/>
      <c r="D880" s="11"/>
      <c r="E880" s="11"/>
      <c r="F880" s="11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</row>
    <row r="881" spans="1:60" ht="12.75" customHeight="1" x14ac:dyDescent="0.2">
      <c r="A881" s="3"/>
      <c r="B881" s="1"/>
      <c r="C881" s="3"/>
      <c r="D881" s="11"/>
      <c r="E881" s="11"/>
      <c r="F881" s="11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</row>
    <row r="882" spans="1:60" ht="12.75" customHeight="1" x14ac:dyDescent="0.2">
      <c r="A882" s="3"/>
      <c r="B882" s="1"/>
      <c r="C882" s="3"/>
      <c r="D882" s="11"/>
      <c r="E882" s="11"/>
      <c r="F882" s="11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</row>
    <row r="883" spans="1:60" ht="12.75" customHeight="1" x14ac:dyDescent="0.2">
      <c r="A883" s="3"/>
      <c r="B883" s="1"/>
      <c r="C883" s="3"/>
      <c r="D883" s="11"/>
      <c r="E883" s="11"/>
      <c r="F883" s="11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</row>
    <row r="884" spans="1:60" ht="12.75" customHeight="1" x14ac:dyDescent="0.2">
      <c r="A884" s="3"/>
      <c r="B884" s="1"/>
      <c r="C884" s="3"/>
      <c r="D884" s="11"/>
      <c r="E884" s="11"/>
      <c r="F884" s="11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</row>
    <row r="885" spans="1:60" ht="12.75" customHeight="1" x14ac:dyDescent="0.2">
      <c r="A885" s="3"/>
      <c r="B885" s="1"/>
      <c r="C885" s="3"/>
      <c r="D885" s="11"/>
      <c r="E885" s="11"/>
      <c r="F885" s="11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</row>
    <row r="886" spans="1:60" ht="12.75" customHeight="1" x14ac:dyDescent="0.2">
      <c r="A886" s="3"/>
      <c r="B886" s="1"/>
      <c r="C886" s="3"/>
      <c r="D886" s="11"/>
      <c r="E886" s="11"/>
      <c r="F886" s="11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Obligations</vt:lpstr>
      <vt:lpstr>Land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Daniel E</dc:creator>
  <cp:lastModifiedBy>Keohane, Dennis</cp:lastModifiedBy>
  <dcterms:created xsi:type="dcterms:W3CDTF">2018-11-15T21:32:31Z</dcterms:created>
  <dcterms:modified xsi:type="dcterms:W3CDTF">2018-12-26T16:55:46Z</dcterms:modified>
</cp:coreProperties>
</file>